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'COPARTICIPACION'!$A$2:$D$20</definedName>
    <definedName name="_xlnm.Print_Area" localSheetId="3">'EAI'!$A$2:$F$98</definedName>
    <definedName name="_xlnm.Print_Area" localSheetId="1">'EROGACIONES'!$A$68:$E$133</definedName>
    <definedName name="_xlnm.Print_Area" localSheetId="0">'RECURSOS'!$A$1:$E$58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<sst xmlns="http://schemas.openxmlformats.org/spreadsheetml/2006/main" count="385" uniqueCount="231">
  <si>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</si>
  <si>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</si>
  <si>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</si>
  <si>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</si>
  <si>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</si>
  <si>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</si>
  <si>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</si>
  <si>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</si>
  <si>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</si>
  <si>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</si>
  <si>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</si>
  <si>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</si>
  <si>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</si>
  <si>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</si>
  <si>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</si>
  <si>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</si>
  <si>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</si>
  <si>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</si>
  <si>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</si>
  <si>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</si>
  <si>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</si>
  <si>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</si>
  <si>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</si>
  <si>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</si>
  <si>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</si>
  <si>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</si>
  <si>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</si>
  <si>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</si>
  <si>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</si>
  <si>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</si>
  <si>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</si>
  <si>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</si>
  <si>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</si>
  <si>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</si>
  <si>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</si>
  <si>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</si>
  <si>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</si>
  <si>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</si>
  <si>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</si>
  <si>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</si>
  <si>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</si>
  <si>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</si>
  <si>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</si>
  <si>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</si>
  <si>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</si>
  <si>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</si>
  <si>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</si>
  <si>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</si>
  <si>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</si>
  <si>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</si>
  <si>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</si>
  <si>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</si>
  <si>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</si>
  <si>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</si>
  <si>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</si>
  <si>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</si>
  <si>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</si>
  <si>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</si>
  <si>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</si>
  <si>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</si>
  <si>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</si>
  <si>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</si>
  <si>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</si>
  <si>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</si>
  <si>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</si>
  <si>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</si>
  <si>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</si>
  <si>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</si>
  <si>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</si>
  <si>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</si>
  <si>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</si>
  <si>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</si>
  <si>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</si>
  <si>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</si>
  <si>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</si>
  <si>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</si>
  <si>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</si>
  <si>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</si>
  <si>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</si>
  <si>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</si>
  <si>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</si>
  <si>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</si>
  <si>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</si>
  <si>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</si>
  <si>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</si>
  <si>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</si>
  <si>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</si>
  <si>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</si>
  <si>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</si>
  <si>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</si>
  <si>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</si>
  <si>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</si>
  <si>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</si>
  <si>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</si>
  <si>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</si>
  <si>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</si>
  <si>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</si>
  <si>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</si>
  <si>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</si>
  <si>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</si>
  <si>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</si>
  <si>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</si>
  <si>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</si>
  <si>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</si>
  <si>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</si>
  <si>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</si>
  <si>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</si>
  <si>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</si>
  <si>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</si>
  <si>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</si>
  <si>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</si>
  <si>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</si>
  <si>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</si>
  <si>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</si>
  <si>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</si>
  <si>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</si>
  <si>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</si>
  <si>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</si>
  <si>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</si>
  <si>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</si>
  <si>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</si>
  <si>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</si>
  <si>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</si>
  <si>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</si>
  <si>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</si>
  <si>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</si>
  <si>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</si>
  <si>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</si>
  <si>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</si>
  <si>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</si>
  <si>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</si>
  <si>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</si>
  <si>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</si>
  <si>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</si>
  <si>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</si>
  <si>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</si>
  <si>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</si>
  <si>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</si>
  <si>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</si>
  <si>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</si>
  <si>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</si>
  <si>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</si>
  <si>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</si>
  <si>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</si>
  <si>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</si>
  <si>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</si>
  <si>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</si>
  <si>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</si>
  <si>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</si>
  <si>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</si>
  <si>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</si>
  <si>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</si>
  <si>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</si>
  <si>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</si>
  <si>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</si>
  <si>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</si>
  <si>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</si>
  <si>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</si>
  <si>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</si>
  <si>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</si>
  <si>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</si>
  <si>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</si>
  <si>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</si>
  <si>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</si>
  <si>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</si>
  <si>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</si>
  <si>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</si>
  <si>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</si>
  <si>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</si>
  <si>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</si>
  <si>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</si>
  <si>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</si>
  <si>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</si>
  <si>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</si>
  <si>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</si>
  <si>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</si>
  <si>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</si>
  <si>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</si>
  <si>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</si>
  <si>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</si>
  <si>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</si>
  <si>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</si>
  <si>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</si>
  <si>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</si>
  <si>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</si>
  <si>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</si>
  <si>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</si>
  <si>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</si>
  <si>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</si>
  <si>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</si>
  <si>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</si>
  <si>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</si>
  <si>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</si>
  <si>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</si>
  <si>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</si>
  <si>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</si>
  <si>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</si>
  <si>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</si>
  <si>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</si>
  <si>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</si>
  <si>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(4)Cifras del Presupuesto del ejercicio 2015</t>
  </si>
  <si>
    <t>(6)Cifras del Presupuesto del ejercicio 2015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</si>
  <si>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</si>
  <si>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</si>
  <si>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</si>
  <si>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</si>
  <si>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</si>
  <si>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</si>
  <si>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(5) Cifras del Presupuesto Anual 2015.</t>
  </si>
  <si>
    <t>EJECUTADO EJERCICIO 2015 (1)</t>
  </si>
  <si>
    <t>XVIII -</t>
  </si>
  <si>
    <t>I.A) DATOS DEL MES DE ABRIL DE 2015</t>
  </si>
  <si>
    <t>(2)Corresponde a la ejecución del mes de Abril de 2014.</t>
  </si>
  <si>
    <t>(3)Corresponde a la ejecución presupuestaria del mes de Abril  de 2015</t>
  </si>
  <si>
    <t>(4)Corresponde a la ejecución del mes de Abril de 2014</t>
  </si>
  <si>
    <t>(5)Corresponde a la ejecución presupuestaria del mes de Abril de 2015.</t>
  </si>
  <si>
    <t>I.B) DATOS ACUMULADOS AL MES DE ABRIL DE 2015</t>
  </si>
  <si>
    <t>(2)Corresponde a la ejecución acumulada al mes de Abril de 2014.</t>
  </si>
  <si>
    <t>(3)Corresponde a la ejecución presupuestaria acumulada al mes de Abril  de 2015</t>
  </si>
  <si>
    <t>(4)Corresponde a la ejecución acumulada al mes de Abril de 2014</t>
  </si>
  <si>
    <t>(5)Corresponde a la ejecución presupuestaria acumulada al mes de Abril de 2015.</t>
  </si>
  <si>
    <t>II-A) DATOS DEL MES DE ABRIL DE 2015</t>
  </si>
  <si>
    <t>(2) Ejecución presupuestaria del mes de Abril 2015 (Incluye déficit de la Caja de Jubilaciones y Pens.)</t>
  </si>
  <si>
    <t>(3) Cifras de la ejecución presupuestaria del mes de Abril de 2014.</t>
  </si>
  <si>
    <t>(2) Ejecución presupuestaria del mes de Abril 2015.(Incluye déficit de la Caja de Jubilaciones y Pens.)</t>
  </si>
  <si>
    <t>II-B) DATOS ACUMULADOS AL MES DE ABRIL DE 2015</t>
  </si>
  <si>
    <t>(2) Ejecución presupuestaria acumulada al mes de Abril 2015 (Incluye déficit de la Caja de Jubilaciones y Pens.)</t>
  </si>
  <si>
    <t>(3) Cifras de la ejecución presupuestaria acumulada al mes de Abril de 2014.</t>
  </si>
  <si>
    <t>(1) Corresponde a la ejecución acumulada al mes de Abril de 2015.</t>
  </si>
  <si>
    <t>(2) Cifras de ejecución acumulada al mes de Abril de 2014.</t>
  </si>
  <si>
    <t>Ejecución presupuestaria acumulada al mes de Abril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</si>
</sst>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A110" sqref="A110:IV121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211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202</v>
      </c>
      <c r="C6" s="6" t="s">
        <v>203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74065.79300000002</v>
      </c>
      <c r="C7" s="30">
        <f>SUM(C8:C11)</f>
        <v>6307.070000000001</v>
      </c>
      <c r="D7" s="30">
        <f>+C7/$C$16*100</f>
        <v>96.62894803850162</v>
      </c>
      <c r="E7" s="30">
        <v>4565.0199999999995</v>
      </c>
      <c r="F7" s="23"/>
      <c r="G7" s="24"/>
    </row>
    <row r="8" spans="1:8" ht="16.5" customHeight="1">
      <c r="A8" s="4" t="s">
        <v>4</v>
      </c>
      <c r="B8" s="29">
        <v>53289.40900000001</v>
      </c>
      <c r="C8" s="29">
        <v>4293.438</v>
      </c>
      <c r="D8" s="29">
        <f aca="true" t="shared" si="0" ref="D8:D16">+C8/$C$16*100</f>
        <v>65.77862579748255</v>
      </c>
      <c r="E8" s="29">
        <v>3064.43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1219.912</v>
      </c>
      <c r="D9" s="29">
        <f t="shared" si="0"/>
        <v>18.689948464111637</v>
      </c>
      <c r="E9" s="29">
        <v>917.66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394.344</v>
      </c>
      <c r="D10" s="29">
        <f t="shared" si="0"/>
        <v>6.041639919216828</v>
      </c>
      <c r="E10" s="29">
        <v>281.05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399.376</v>
      </c>
      <c r="D11" s="29">
        <f t="shared" si="0"/>
        <v>6.118733857690594</v>
      </c>
      <c r="E11" s="29">
        <v>301.88</v>
      </c>
      <c r="F11" s="25"/>
      <c r="G11" s="26"/>
      <c r="H11" s="41"/>
    </row>
    <row r="12" spans="1:7" ht="16.5" customHeight="1">
      <c r="A12" s="9" t="s">
        <v>8</v>
      </c>
      <c r="B12" s="30">
        <v>2566.863</v>
      </c>
      <c r="C12" s="30">
        <f>SUM(C13:C15)</f>
        <v>220.032</v>
      </c>
      <c r="D12" s="30">
        <f t="shared" si="0"/>
        <v>3.37105196149838</v>
      </c>
      <c r="E12" s="30">
        <v>322.59999999999997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2441.466</v>
      </c>
      <c r="C14" s="29">
        <v>207.412</v>
      </c>
      <c r="D14" s="29">
        <f t="shared" si="0"/>
        <v>3.1777042859143303</v>
      </c>
      <c r="E14" s="29">
        <v>312.9</v>
      </c>
      <c r="F14" s="25"/>
      <c r="G14" s="26"/>
      <c r="H14" s="41"/>
    </row>
    <row r="15" spans="1:8" ht="16.5" customHeight="1">
      <c r="A15" s="4" t="s">
        <v>11</v>
      </c>
      <c r="B15" s="29">
        <v>125.397</v>
      </c>
      <c r="C15" s="29">
        <v>12.62</v>
      </c>
      <c r="D15" s="29">
        <f t="shared" si="0"/>
        <v>0.19334767558404936</v>
      </c>
      <c r="E15" s="29">
        <v>9.7</v>
      </c>
      <c r="F15" s="25"/>
      <c r="G15" s="26"/>
      <c r="H15" s="41"/>
    </row>
    <row r="16" spans="1:7" ht="16.5" customHeight="1">
      <c r="A16" s="10" t="s">
        <v>13</v>
      </c>
      <c r="B16" s="32">
        <v>76632.65600000002</v>
      </c>
      <c r="C16" s="32">
        <f>+C12+C7</f>
        <v>6527.102000000001</v>
      </c>
      <c r="D16" s="32">
        <f t="shared" si="0"/>
        <v>100</v>
      </c>
      <c r="E16" s="32">
        <v>4887.62</v>
      </c>
      <c r="F16" s="23"/>
      <c r="G16" s="24"/>
    </row>
    <row r="17" spans="1:6" ht="33.75" customHeight="1">
      <c r="A17" s="119" t="s">
        <v>14</v>
      </c>
      <c r="B17" s="119"/>
      <c r="C17" s="119"/>
      <c r="D17" s="119"/>
      <c r="E17" s="119"/>
      <c r="F17" s="20"/>
    </row>
    <row r="18" spans="1:6" ht="16.5" customHeight="1">
      <c r="A18" s="121" t="s">
        <v>212</v>
      </c>
      <c r="B18" s="121"/>
      <c r="C18" s="121"/>
      <c r="D18" s="121"/>
      <c r="E18" s="121"/>
      <c r="F18" s="33"/>
    </row>
    <row r="19" spans="1:6" ht="16.5" customHeight="1">
      <c r="A19" t="s">
        <v>213</v>
      </c>
      <c r="B19" s="33"/>
      <c r="C19" s="33"/>
      <c r="D19" s="33"/>
      <c r="E19" s="33"/>
      <c r="F19" s="33"/>
    </row>
    <row r="20" spans="1:6" ht="16.5" customHeight="1">
      <c r="A20" t="s">
        <v>200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193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ABRIL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204</v>
      </c>
      <c r="C30" s="6" t="s">
        <v>205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53289.40900000001</v>
      </c>
      <c r="C31" s="30">
        <f>+C32+C38</f>
        <v>4293.444</v>
      </c>
      <c r="D31" s="30">
        <f aca="true" t="shared" si="1" ref="D31:D48">+C31/$C$49*100</f>
        <v>65.77875803304929</v>
      </c>
      <c r="E31" s="30">
        <v>3064.4279999999994</v>
      </c>
      <c r="F31" s="28"/>
    </row>
    <row r="32" spans="1:6" ht="16.5" customHeight="1">
      <c r="A32" s="4" t="s">
        <v>61</v>
      </c>
      <c r="B32" s="29">
        <v>19061.635000000002</v>
      </c>
      <c r="C32" s="29">
        <f>SUM(C33:C37)</f>
        <v>1656.7</v>
      </c>
      <c r="D32" s="29">
        <f t="shared" si="1"/>
        <v>25.38187721403907</v>
      </c>
      <c r="E32" s="29">
        <v>1165.2679999999998</v>
      </c>
      <c r="F32" s="28"/>
    </row>
    <row r="33" spans="1:6" ht="16.5" customHeight="1">
      <c r="A33" s="4" t="s">
        <v>62</v>
      </c>
      <c r="B33" s="29">
        <v>15288.383</v>
      </c>
      <c r="C33" s="29">
        <v>1273.424</v>
      </c>
      <c r="D33" s="29">
        <f t="shared" si="1"/>
        <v>19.509803591121198</v>
      </c>
      <c r="E33" s="29">
        <v>898.3</v>
      </c>
      <c r="F33" s="28"/>
    </row>
    <row r="34" spans="1:6" ht="16.5" customHeight="1">
      <c r="A34" s="4" t="s">
        <v>63</v>
      </c>
      <c r="B34" s="29">
        <v>137.075</v>
      </c>
      <c r="C34" s="29">
        <v>20.767</v>
      </c>
      <c r="D34" s="29">
        <f t="shared" si="1"/>
        <v>0.31816589853561256</v>
      </c>
      <c r="E34" s="29">
        <v>14.42</v>
      </c>
      <c r="F34" s="28"/>
    </row>
    <row r="35" spans="1:6" ht="16.5" customHeight="1">
      <c r="A35" s="4" t="s">
        <v>64</v>
      </c>
      <c r="B35" s="29">
        <v>1599.597</v>
      </c>
      <c r="C35" s="29">
        <v>179.702</v>
      </c>
      <c r="D35" s="29">
        <f t="shared" si="1"/>
        <v>2.753168406541467</v>
      </c>
      <c r="E35" s="29">
        <v>125.954</v>
      </c>
      <c r="F35" s="28"/>
    </row>
    <row r="36" spans="1:6" ht="16.5" customHeight="1">
      <c r="A36" s="4" t="s">
        <v>65</v>
      </c>
      <c r="B36" s="29">
        <v>2004.111</v>
      </c>
      <c r="C36" s="29">
        <v>178.838</v>
      </c>
      <c r="D36" s="29">
        <f t="shared" si="1"/>
        <v>2.7399312833973073</v>
      </c>
      <c r="E36" s="29">
        <v>123.754</v>
      </c>
      <c r="F36" s="28"/>
    </row>
    <row r="37" spans="1:6" ht="16.5" customHeight="1">
      <c r="A37" s="4" t="s">
        <v>66</v>
      </c>
      <c r="B37" s="29">
        <v>32.469</v>
      </c>
      <c r="C37" s="29">
        <v>3.969</v>
      </c>
      <c r="D37" s="29">
        <f t="shared" si="1"/>
        <v>0.060808034443484676</v>
      </c>
      <c r="E37" s="29">
        <v>2.84</v>
      </c>
      <c r="F37" s="28"/>
    </row>
    <row r="38" spans="1:6" ht="16.5" customHeight="1">
      <c r="A38" s="4" t="s">
        <v>67</v>
      </c>
      <c r="B38" s="29">
        <v>34227.774000000005</v>
      </c>
      <c r="C38" s="29">
        <f>SUM(C39:C45)</f>
        <v>2636.744</v>
      </c>
      <c r="D38" s="29">
        <f t="shared" si="1"/>
        <v>40.39688081901022</v>
      </c>
      <c r="E38" s="29">
        <v>1899.1599999999996</v>
      </c>
      <c r="F38" s="28"/>
    </row>
    <row r="39" spans="1:6" ht="16.5" customHeight="1">
      <c r="A39" s="4" t="s">
        <v>68</v>
      </c>
      <c r="B39" s="29">
        <v>13983.847</v>
      </c>
      <c r="C39" s="29">
        <v>963.786</v>
      </c>
      <c r="D39" s="29">
        <f t="shared" si="1"/>
        <v>14.765918942844122</v>
      </c>
      <c r="E39" s="29">
        <v>686.3</v>
      </c>
      <c r="F39" s="28"/>
    </row>
    <row r="40" spans="1:6" ht="16.5" customHeight="1">
      <c r="A40" s="4" t="s">
        <v>69</v>
      </c>
      <c r="B40" s="29">
        <v>946.3000000000001</v>
      </c>
      <c r="C40" s="29">
        <v>47.859</v>
      </c>
      <c r="D40" s="29">
        <f t="shared" si="1"/>
        <v>0.7332355052735533</v>
      </c>
      <c r="E40" s="29">
        <v>36.9</v>
      </c>
      <c r="F40" s="28"/>
    </row>
    <row r="41" spans="1:6" ht="16.5" customHeight="1">
      <c r="A41" s="4" t="s">
        <v>70</v>
      </c>
      <c r="B41" s="29">
        <v>15556.776</v>
      </c>
      <c r="C41" s="29">
        <v>1277.358</v>
      </c>
      <c r="D41" s="29">
        <f t="shared" si="1"/>
        <v>19.57007539951139</v>
      </c>
      <c r="E41" s="29">
        <v>949</v>
      </c>
      <c r="F41" s="28"/>
    </row>
    <row r="42" spans="1:6" ht="16.5" customHeight="1">
      <c r="A42" s="4" t="s">
        <v>71</v>
      </c>
      <c r="B42" s="29">
        <v>1107.131</v>
      </c>
      <c r="C42" s="29">
        <v>111.567</v>
      </c>
      <c r="D42" s="29">
        <f t="shared" si="1"/>
        <v>1.7092894882227903</v>
      </c>
      <c r="E42" s="29">
        <v>72.84</v>
      </c>
      <c r="F42" s="28"/>
    </row>
    <row r="43" spans="1:6" ht="16.5" customHeight="1">
      <c r="A43" s="4" t="s">
        <v>72</v>
      </c>
      <c r="B43" s="29">
        <v>823.684</v>
      </c>
      <c r="C43" s="29">
        <v>66.36</v>
      </c>
      <c r="D43" s="29">
        <f t="shared" si="1"/>
        <v>1.0166845970445058</v>
      </c>
      <c r="E43" s="29">
        <v>40.58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0.18064689698239553</v>
      </c>
      <c r="E44" s="29">
        <v>11.79</v>
      </c>
      <c r="F44" s="28"/>
    </row>
    <row r="45" spans="1:6" ht="16.5" customHeight="1">
      <c r="A45" s="4" t="s">
        <v>66</v>
      </c>
      <c r="B45" s="29">
        <v>1638.547</v>
      </c>
      <c r="C45" s="29">
        <v>158.023</v>
      </c>
      <c r="D45" s="29">
        <f t="shared" si="1"/>
        <v>2.4210299891314633</v>
      </c>
      <c r="E45" s="29">
        <v>101.75</v>
      </c>
      <c r="F45" s="28"/>
    </row>
    <row r="46" spans="1:6" ht="18" customHeight="1">
      <c r="A46" s="9" t="s">
        <v>89</v>
      </c>
      <c r="B46" s="30">
        <v>4048.023</v>
      </c>
      <c r="C46" s="30">
        <v>394.344</v>
      </c>
      <c r="D46" s="30">
        <f t="shared" si="1"/>
        <v>6.0416436217136615</v>
      </c>
      <c r="E46" s="30">
        <v>281.05</v>
      </c>
      <c r="F46" s="28"/>
    </row>
    <row r="47" spans="1:6" ht="30">
      <c r="A47" s="34" t="s">
        <v>74</v>
      </c>
      <c r="B47" s="36">
        <v>19232.753999999994</v>
      </c>
      <c r="C47" s="36">
        <f>6527.1-4687.79</f>
        <v>1839.3100000000004</v>
      </c>
      <c r="D47" s="36">
        <f t="shared" si="1"/>
        <v>28.179598345237046</v>
      </c>
      <c r="E47" s="36">
        <v>1542.1</v>
      </c>
      <c r="F47" s="28"/>
    </row>
    <row r="48" spans="1:6" ht="19.5" customHeight="1">
      <c r="A48" s="35" t="s">
        <v>75</v>
      </c>
      <c r="B48" s="36">
        <v>62.471000000000004</v>
      </c>
      <c r="C48" s="36">
        <f>17.357-17.357</f>
        <v>0</v>
      </c>
      <c r="D48" s="36">
        <f t="shared" si="1"/>
        <v>0</v>
      </c>
      <c r="E48" s="36">
        <v>0.03999999999999994</v>
      </c>
      <c r="F48" s="28"/>
    </row>
    <row r="49" spans="1:6" ht="19.5" customHeight="1">
      <c r="A49" s="37" t="s">
        <v>76</v>
      </c>
      <c r="B49" s="36">
        <v>76632.657</v>
      </c>
      <c r="C49" s="36">
        <f>+C47+C48+C31+C46</f>
        <v>6527.098000000001</v>
      </c>
      <c r="D49" s="36">
        <f>+C49/$C$49*100</f>
        <v>100</v>
      </c>
      <c r="E49" s="36">
        <v>4887.6179999999995</v>
      </c>
      <c r="F49" s="28"/>
    </row>
    <row r="50" spans="1:5" ht="47.25" customHeight="1">
      <c r="A50" s="120" t="s">
        <v>90</v>
      </c>
      <c r="B50" s="120"/>
      <c r="C50" s="120"/>
      <c r="D50" s="120"/>
      <c r="E50" s="120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214</v>
      </c>
      <c r="B53" s="33"/>
      <c r="C53" s="33"/>
      <c r="D53" s="33"/>
      <c r="E53" s="33"/>
    </row>
    <row r="54" ht="16.5" customHeight="1">
      <c r="A54" t="s">
        <v>215</v>
      </c>
    </row>
    <row r="55" ht="15">
      <c r="A55" t="s">
        <v>201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216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202</v>
      </c>
      <c r="C65" s="6" t="s">
        <v>203</v>
      </c>
      <c r="D65" s="6" t="s">
        <v>12</v>
      </c>
      <c r="E65" s="6" t="s">
        <v>80</v>
      </c>
    </row>
    <row r="66" spans="1:5" ht="15">
      <c r="A66" s="9" t="s">
        <v>3</v>
      </c>
      <c r="B66" s="30">
        <v>74065.79300000002</v>
      </c>
      <c r="C66" s="30">
        <f>SUM(C67:C70)</f>
        <v>22719.184</v>
      </c>
      <c r="D66" s="30">
        <f>+C66/$C$75*100</f>
        <v>97.85683676665091</v>
      </c>
      <c r="E66" s="30">
        <v>17074.1</v>
      </c>
    </row>
    <row r="67" spans="1:5" ht="15">
      <c r="A67" s="4" t="s">
        <v>4</v>
      </c>
      <c r="B67" s="29">
        <v>53289.40900000001</v>
      </c>
      <c r="C67" s="29">
        <v>16260.285</v>
      </c>
      <c r="D67" s="29">
        <f>+C67/$C$75*100</f>
        <v>70.03684881570669</v>
      </c>
      <c r="E67" s="29">
        <v>12271.26</v>
      </c>
    </row>
    <row r="68" spans="1:5" ht="15">
      <c r="A68" s="4" t="s">
        <v>5</v>
      </c>
      <c r="B68" s="29">
        <v>12759.557</v>
      </c>
      <c r="C68" s="29">
        <v>3737.971</v>
      </c>
      <c r="D68" s="29">
        <f aca="true" t="shared" si="2" ref="D68:D75">+C68/$C$75*100</f>
        <v>16.100314957855655</v>
      </c>
      <c r="E68" s="29">
        <v>2765.81</v>
      </c>
    </row>
    <row r="69" spans="1:5" ht="15">
      <c r="A69" s="4" t="s">
        <v>6</v>
      </c>
      <c r="B69" s="29">
        <v>4048.026</v>
      </c>
      <c r="C69" s="29">
        <v>1449.091</v>
      </c>
      <c r="D69" s="29">
        <f t="shared" si="2"/>
        <v>6.241573704716812</v>
      </c>
      <c r="E69" s="29">
        <v>1104.14</v>
      </c>
    </row>
    <row r="70" spans="1:5" ht="15">
      <c r="A70" s="4" t="s">
        <v>7</v>
      </c>
      <c r="B70" s="29">
        <v>3968.801</v>
      </c>
      <c r="C70" s="29">
        <v>1271.837</v>
      </c>
      <c r="D70" s="29">
        <f t="shared" si="2"/>
        <v>5.478099288371756</v>
      </c>
      <c r="E70" s="29">
        <v>932.89</v>
      </c>
    </row>
    <row r="71" spans="1:5" ht="15">
      <c r="A71" s="9" t="s">
        <v>8</v>
      </c>
      <c r="B71" s="30">
        <v>2566.863</v>
      </c>
      <c r="C71" s="30">
        <f>SUM(C72:C74)</f>
        <v>497.573</v>
      </c>
      <c r="D71" s="30">
        <f t="shared" si="2"/>
        <v>2.1431632333490844</v>
      </c>
      <c r="E71" s="30">
        <v>513.79</v>
      </c>
    </row>
    <row r="72" spans="1:5" ht="15">
      <c r="A72" s="4" t="s">
        <v>9</v>
      </c>
      <c r="B72" s="29"/>
      <c r="C72" s="29">
        <v>0.048</v>
      </c>
      <c r="D72" s="29">
        <f t="shared" si="2"/>
        <v>0.00020674722141425696</v>
      </c>
      <c r="E72" s="29"/>
    </row>
    <row r="73" spans="1:5" ht="15">
      <c r="A73" s="4" t="s">
        <v>10</v>
      </c>
      <c r="B73" s="29">
        <v>2441.466</v>
      </c>
      <c r="C73" s="29">
        <v>446.75</v>
      </c>
      <c r="D73" s="29">
        <f t="shared" si="2"/>
        <v>1.9242566909754018</v>
      </c>
      <c r="E73" s="29">
        <v>478.39</v>
      </c>
    </row>
    <row r="74" spans="1:5" ht="15">
      <c r="A74" s="4" t="s">
        <v>11</v>
      </c>
      <c r="B74" s="29">
        <v>125.397</v>
      </c>
      <c r="C74" s="29">
        <v>50.775</v>
      </c>
      <c r="D74" s="29">
        <f t="shared" si="2"/>
        <v>0.21869979515226867</v>
      </c>
      <c r="E74" s="29">
        <v>35.4</v>
      </c>
    </row>
    <row r="75" spans="1:5" ht="15">
      <c r="A75" s="10" t="s">
        <v>13</v>
      </c>
      <c r="B75" s="32">
        <v>76632.65600000002</v>
      </c>
      <c r="C75" s="32">
        <f>+C71+C66</f>
        <v>23216.757</v>
      </c>
      <c r="D75" s="32">
        <f t="shared" si="2"/>
        <v>100</v>
      </c>
      <c r="E75" s="32">
        <v>17587.89</v>
      </c>
    </row>
    <row r="76" spans="1:5" ht="31.5" customHeight="1">
      <c r="A76" s="120" t="s">
        <v>14</v>
      </c>
      <c r="B76" s="120"/>
      <c r="C76" s="120"/>
      <c r="D76" s="120"/>
      <c r="E76" s="120"/>
    </row>
    <row r="77" spans="1:5" ht="15">
      <c r="A77" s="121" t="s">
        <v>217</v>
      </c>
      <c r="B77" s="121"/>
      <c r="C77" s="121"/>
      <c r="D77" s="121"/>
      <c r="E77" s="121"/>
    </row>
    <row r="78" spans="1:5" ht="15">
      <c r="A78" t="s">
        <v>218</v>
      </c>
      <c r="B78" s="50"/>
      <c r="C78" s="50"/>
      <c r="D78" s="50"/>
      <c r="E78" s="50"/>
    </row>
    <row r="79" spans="1:5" ht="15">
      <c r="A79" t="s">
        <v>200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ABRIL DE 2015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204</v>
      </c>
      <c r="C89" s="6" t="s">
        <v>205</v>
      </c>
      <c r="D89" s="6" t="s">
        <v>12</v>
      </c>
      <c r="E89" s="6" t="s">
        <v>79</v>
      </c>
    </row>
    <row r="90" spans="1:5" ht="15">
      <c r="A90" s="9" t="s">
        <v>60</v>
      </c>
      <c r="B90" s="30">
        <v>53289.40900000001</v>
      </c>
      <c r="C90" s="30">
        <f>+C91+C97</f>
        <v>16260.285</v>
      </c>
      <c r="D90" s="30">
        <f>+C90/$C$108*100</f>
        <v>70.03685183235764</v>
      </c>
      <c r="E90" s="30">
        <v>12271.26</v>
      </c>
    </row>
    <row r="91" spans="1:5" ht="15">
      <c r="A91" s="4" t="s">
        <v>61</v>
      </c>
      <c r="B91" s="29">
        <v>19061.635000000002</v>
      </c>
      <c r="C91" s="29">
        <f>SUM(C92:C96)</f>
        <v>6112.32</v>
      </c>
      <c r="D91" s="29">
        <f>+C91/$C$108*100</f>
        <v>26.3271923088652</v>
      </c>
      <c r="E91" s="29">
        <v>4611.320000000001</v>
      </c>
    </row>
    <row r="92" spans="1:5" ht="15">
      <c r="A92" s="4" t="s">
        <v>62</v>
      </c>
      <c r="B92" s="29">
        <v>15288.383</v>
      </c>
      <c r="C92" s="29">
        <v>4774.634</v>
      </c>
      <c r="D92" s="29">
        <f aca="true" t="shared" si="3" ref="D92:D108">+C92/$C$108*100</f>
        <v>20.56546573517851</v>
      </c>
      <c r="E92" s="29">
        <v>3607.76</v>
      </c>
    </row>
    <row r="93" spans="1:5" ht="15">
      <c r="A93" s="4" t="s">
        <v>63</v>
      </c>
      <c r="B93" s="29">
        <v>137.075</v>
      </c>
      <c r="C93" s="29">
        <v>50.642</v>
      </c>
      <c r="D93" s="29">
        <f t="shared" si="3"/>
        <v>0.21812694245483738</v>
      </c>
      <c r="E93" s="29">
        <v>37.11</v>
      </c>
    </row>
    <row r="94" spans="1:5" ht="15">
      <c r="A94" s="4" t="s">
        <v>64</v>
      </c>
      <c r="B94" s="29">
        <v>1599.597</v>
      </c>
      <c r="C94" s="29">
        <v>620.499</v>
      </c>
      <c r="D94" s="29">
        <f t="shared" si="3"/>
        <v>2.6726343680400486</v>
      </c>
      <c r="E94" s="29">
        <v>475.31</v>
      </c>
    </row>
    <row r="95" spans="1:5" ht="15">
      <c r="A95" s="4" t="s">
        <v>65</v>
      </c>
      <c r="B95" s="29">
        <v>2004.111</v>
      </c>
      <c r="C95" s="29">
        <v>651.604</v>
      </c>
      <c r="D95" s="29">
        <f t="shared" si="3"/>
        <v>2.8066108805209486</v>
      </c>
      <c r="E95" s="29">
        <v>479.97</v>
      </c>
    </row>
    <row r="96" spans="1:5" ht="15">
      <c r="A96" s="4" t="s">
        <v>66</v>
      </c>
      <c r="B96" s="29">
        <v>32.469</v>
      </c>
      <c r="C96" s="29">
        <v>14.941</v>
      </c>
      <c r="D96" s="29">
        <f t="shared" si="3"/>
        <v>0.06435438267086066</v>
      </c>
      <c r="E96" s="29">
        <v>11.17</v>
      </c>
    </row>
    <row r="97" spans="1:5" ht="15">
      <c r="A97" s="4" t="s">
        <v>67</v>
      </c>
      <c r="B97" s="29">
        <v>34227.774000000005</v>
      </c>
      <c r="C97" s="29">
        <f>SUM(C98:C104)</f>
        <v>10147.965</v>
      </c>
      <c r="D97" s="29">
        <f t="shared" si="3"/>
        <v>43.709659523492434</v>
      </c>
      <c r="E97" s="29">
        <v>7659.94</v>
      </c>
    </row>
    <row r="98" spans="1:5" ht="15">
      <c r="A98" s="4" t="s">
        <v>68</v>
      </c>
      <c r="B98" s="29">
        <v>13983.847</v>
      </c>
      <c r="C98" s="29">
        <v>3945.144</v>
      </c>
      <c r="D98" s="29">
        <f t="shared" si="3"/>
        <v>16.992658233562004</v>
      </c>
      <c r="E98" s="29">
        <v>2861.95</v>
      </c>
    </row>
    <row r="99" spans="1:5" ht="15">
      <c r="A99" s="4" t="s">
        <v>69</v>
      </c>
      <c r="B99" s="29">
        <v>946.3000000000001</v>
      </c>
      <c r="C99" s="29">
        <v>168.954</v>
      </c>
      <c r="D99" s="29">
        <f t="shared" si="3"/>
        <v>0.7277244073202993</v>
      </c>
      <c r="E99" s="29">
        <v>123.2</v>
      </c>
    </row>
    <row r="100" spans="1:5" ht="15">
      <c r="A100" s="4" t="s">
        <v>70</v>
      </c>
      <c r="B100" s="29">
        <v>15556.776</v>
      </c>
      <c r="C100" s="29">
        <v>4784.689</v>
      </c>
      <c r="D100" s="29">
        <f t="shared" si="3"/>
        <v>20.608774972696448</v>
      </c>
      <c r="E100" s="29">
        <v>3719.73</v>
      </c>
    </row>
    <row r="101" spans="1:5" ht="15">
      <c r="A101" s="4" t="s">
        <v>71</v>
      </c>
      <c r="B101" s="29">
        <v>1107.131</v>
      </c>
      <c r="C101" s="29">
        <v>404.534</v>
      </c>
      <c r="D101" s="29">
        <f t="shared" si="3"/>
        <v>1.7424225847917771</v>
      </c>
      <c r="E101" s="29">
        <v>298.6</v>
      </c>
    </row>
    <row r="102" spans="1:5" ht="15">
      <c r="A102" s="4" t="s">
        <v>72</v>
      </c>
      <c r="B102" s="29">
        <v>823.684</v>
      </c>
      <c r="C102" s="29">
        <v>262.784</v>
      </c>
      <c r="D102" s="29">
        <f t="shared" si="3"/>
        <v>1.131872170254966</v>
      </c>
      <c r="E102" s="29">
        <v>176.06</v>
      </c>
    </row>
    <row r="103" spans="1:5" ht="15">
      <c r="A103" s="4" t="s">
        <v>73</v>
      </c>
      <c r="B103" s="29">
        <v>171.489</v>
      </c>
      <c r="C103" s="29">
        <v>77.164</v>
      </c>
      <c r="D103" s="29">
        <f t="shared" si="3"/>
        <v>0.33236340167420464</v>
      </c>
      <c r="E103" s="29">
        <v>77.16</v>
      </c>
    </row>
    <row r="104" spans="1:5" ht="15">
      <c r="A104" s="4" t="s">
        <v>66</v>
      </c>
      <c r="B104" s="29">
        <v>1638.547</v>
      </c>
      <c r="C104" s="29">
        <v>504.696</v>
      </c>
      <c r="D104" s="29">
        <f t="shared" si="3"/>
        <v>2.1738437531927377</v>
      </c>
      <c r="E104" s="29">
        <v>403.24</v>
      </c>
    </row>
    <row r="105" spans="1:5" ht="21.75" customHeight="1">
      <c r="A105" s="9" t="s">
        <v>89</v>
      </c>
      <c r="B105" s="30">
        <v>4048.023</v>
      </c>
      <c r="C105" s="30">
        <v>1449.091</v>
      </c>
      <c r="D105" s="30">
        <f t="shared" si="3"/>
        <v>6.241573973555996</v>
      </c>
      <c r="E105" s="30">
        <v>1104.14</v>
      </c>
    </row>
    <row r="106" spans="1:5" ht="30">
      <c r="A106" s="34" t="s">
        <v>74</v>
      </c>
      <c r="B106" s="36">
        <v>19232.753999999994</v>
      </c>
      <c r="C106" s="36">
        <f>23216.76-17726.74</f>
        <v>5490.019999999997</v>
      </c>
      <c r="D106" s="36">
        <f t="shared" si="3"/>
        <v>23.6468006124542</v>
      </c>
      <c r="E106" s="36">
        <v>4211.16</v>
      </c>
    </row>
    <row r="107" spans="1:5" ht="26.25" customHeight="1">
      <c r="A107" s="35" t="s">
        <v>75</v>
      </c>
      <c r="B107" s="36">
        <v>62.471000000000004</v>
      </c>
      <c r="C107" s="36">
        <v>17.36</v>
      </c>
      <c r="D107" s="36">
        <f t="shared" si="3"/>
        <v>0.07477358163216256</v>
      </c>
      <c r="E107" s="36">
        <v>1.33</v>
      </c>
    </row>
    <row r="108" spans="1:5" ht="15.75">
      <c r="A108" s="37" t="s">
        <v>76</v>
      </c>
      <c r="B108" s="36">
        <v>76632.657</v>
      </c>
      <c r="C108" s="36">
        <f>+C106+C107+C90+C105</f>
        <v>23216.755999999998</v>
      </c>
      <c r="D108" s="36">
        <f t="shared" si="3"/>
        <v>100</v>
      </c>
      <c r="E108" s="36">
        <v>17587.89</v>
      </c>
    </row>
    <row r="109" spans="1:5" ht="48.75" customHeight="1">
      <c r="A109" s="120" t="s">
        <v>90</v>
      </c>
      <c r="B109" s="120"/>
      <c r="C109" s="120"/>
      <c r="D109" s="120"/>
      <c r="E109" s="120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219</v>
      </c>
      <c r="B112" s="50"/>
      <c r="C112" s="50"/>
      <c r="D112" s="50"/>
      <c r="E112" s="50"/>
    </row>
    <row r="113" ht="15">
      <c r="A113" t="s">
        <v>220</v>
      </c>
    </row>
    <row r="114" ht="15">
      <c r="A114" t="s">
        <v>201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2" sqref="A2:IV135"/>
    </sheetView>
  </sheetViews>
  <sheetFormatPr defaultColWidth="9.140625" defaultRowHeight="15"/>
  <cols>
    <col min="1" max="1" width="44.8515625" style="0" customWidth="1"/>
    <col min="2" max="2" width="15.7109375" style="0" customWidth="1"/>
    <col min="3" max="3" width="20.00390625" style="0" customWidth="1"/>
    <col min="4" max="4" width="15.7109375" style="0" customWidth="1"/>
    <col min="5" max="5" width="22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206</v>
      </c>
      <c r="C6" s="6" t="s">
        <v>207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67275.627</v>
      </c>
      <c r="C7" s="30">
        <f>+C8+C9+C13+C14+C15+C16</f>
        <v>6923.996</v>
      </c>
      <c r="D7" s="30">
        <f aca="true" t="shared" si="0" ref="D7:D29">+C7/$C$30*100</f>
        <v>92.61662860028291</v>
      </c>
      <c r="E7" s="30">
        <v>4430.02</v>
      </c>
      <c r="F7" s="27"/>
      <c r="G7" s="38"/>
    </row>
    <row r="8" spans="1:7" ht="15">
      <c r="A8" s="12" t="s">
        <v>21</v>
      </c>
      <c r="B8" s="29">
        <v>29280.449</v>
      </c>
      <c r="C8" s="29">
        <v>3086.606</v>
      </c>
      <c r="D8" s="29">
        <f t="shared" si="0"/>
        <v>41.287002698644656</v>
      </c>
      <c r="E8" s="29">
        <v>2023.93</v>
      </c>
      <c r="F8" s="27"/>
      <c r="G8" s="27"/>
    </row>
    <row r="9" spans="1:7" ht="15">
      <c r="A9" s="12" t="s">
        <v>22</v>
      </c>
      <c r="B9" s="29">
        <v>10140.992999999999</v>
      </c>
      <c r="C9" s="29">
        <f>SUM(C10:C12)</f>
        <v>956.332</v>
      </c>
      <c r="D9" s="29">
        <f t="shared" si="0"/>
        <v>12.792070599487024</v>
      </c>
      <c r="E9" s="29">
        <v>551.05</v>
      </c>
      <c r="F9" s="27"/>
      <c r="G9" s="27"/>
    </row>
    <row r="10" spans="1:7" ht="15">
      <c r="A10" s="12" t="s">
        <v>23</v>
      </c>
      <c r="B10" s="29">
        <v>1771.806</v>
      </c>
      <c r="C10" s="29">
        <v>120.924</v>
      </c>
      <c r="D10" s="29">
        <f t="shared" si="0"/>
        <v>1.617501396138965</v>
      </c>
      <c r="E10" s="29">
        <v>74.61</v>
      </c>
      <c r="F10" s="27" t="s">
        <v>85</v>
      </c>
      <c r="G10" s="27"/>
    </row>
    <row r="11" spans="1:7" ht="15">
      <c r="A11" s="12" t="s">
        <v>24</v>
      </c>
      <c r="B11" s="29">
        <v>8820.547999999999</v>
      </c>
      <c r="C11" s="29">
        <v>872.975</v>
      </c>
      <c r="D11" s="29">
        <f t="shared" si="0"/>
        <v>11.677072221349055</v>
      </c>
      <c r="E11" s="29">
        <v>498.78</v>
      </c>
      <c r="F11" s="27"/>
      <c r="G11" s="27"/>
    </row>
    <row r="12" spans="1:7" ht="15">
      <c r="A12" s="12" t="s">
        <v>25</v>
      </c>
      <c r="B12" s="29">
        <v>-451.3610000000008</v>
      </c>
      <c r="C12" s="29">
        <v>-37.567</v>
      </c>
      <c r="D12" s="29">
        <f t="shared" si="0"/>
        <v>-0.5025030180009965</v>
      </c>
      <c r="E12" s="29">
        <v>-22.34</v>
      </c>
      <c r="F12" s="27"/>
      <c r="G12" s="27"/>
    </row>
    <row r="13" spans="1:7" ht="15">
      <c r="A13" s="12" t="s">
        <v>26</v>
      </c>
      <c r="B13" s="29">
        <v>76.459</v>
      </c>
      <c r="C13" s="29">
        <v>5.275</v>
      </c>
      <c r="D13" s="29">
        <f t="shared" si="0"/>
        <v>0.07055935847832556</v>
      </c>
      <c r="E13" s="29">
        <v>6.95</v>
      </c>
      <c r="F13" s="27"/>
      <c r="G13" s="27"/>
    </row>
    <row r="14" spans="1:7" ht="15">
      <c r="A14" s="12" t="s">
        <v>27</v>
      </c>
      <c r="B14" s="29">
        <v>11872.408</v>
      </c>
      <c r="C14" s="29">
        <v>1318.015</v>
      </c>
      <c r="D14" s="29">
        <f t="shared" si="0"/>
        <v>17.630008126030383</v>
      </c>
      <c r="E14" s="29">
        <v>843.53</v>
      </c>
      <c r="F14" s="27"/>
      <c r="G14" s="27"/>
    </row>
    <row r="15" spans="1:7" ht="15">
      <c r="A15" s="12" t="s">
        <v>28</v>
      </c>
      <c r="B15" s="29">
        <v>3107.407</v>
      </c>
      <c r="C15" s="29">
        <v>303.618</v>
      </c>
      <c r="D15" s="29">
        <f t="shared" si="0"/>
        <v>4.061249536013697</v>
      </c>
      <c r="E15" s="29">
        <v>192.84</v>
      </c>
      <c r="F15" s="27"/>
      <c r="G15" s="27"/>
    </row>
    <row r="16" spans="1:7" ht="15">
      <c r="A16" s="12" t="s">
        <v>29</v>
      </c>
      <c r="B16" s="29">
        <v>12797.911</v>
      </c>
      <c r="C16" s="29">
        <f>+C17+C18+C21</f>
        <v>1254.1499999999999</v>
      </c>
      <c r="D16" s="29">
        <f t="shared" si="0"/>
        <v>16.775738281628815</v>
      </c>
      <c r="E16" s="29">
        <v>811.72</v>
      </c>
      <c r="F16" s="27"/>
      <c r="G16" s="27"/>
    </row>
    <row r="17" spans="1:7" ht="15">
      <c r="A17" s="12" t="s">
        <v>30</v>
      </c>
      <c r="B17" s="29">
        <v>5796.768</v>
      </c>
      <c r="C17" s="29">
        <v>694.982</v>
      </c>
      <c r="D17" s="29">
        <f t="shared" si="0"/>
        <v>9.29620551165567</v>
      </c>
      <c r="E17" s="29">
        <v>403.47</v>
      </c>
      <c r="F17" s="27"/>
      <c r="G17" s="27"/>
    </row>
    <row r="18" spans="1:7" ht="15">
      <c r="A18" s="12" t="s">
        <v>31</v>
      </c>
      <c r="B18" s="29">
        <v>6744.48</v>
      </c>
      <c r="C18" s="29">
        <f>SUM(C19:C20)</f>
        <v>526.861</v>
      </c>
      <c r="D18" s="29">
        <f t="shared" si="0"/>
        <v>7.047388467724945</v>
      </c>
      <c r="E18" s="29">
        <v>391.05999999999995</v>
      </c>
      <c r="F18" s="27"/>
      <c r="G18" s="27"/>
    </row>
    <row r="19" spans="1:7" ht="15">
      <c r="A19" s="12" t="s">
        <v>199</v>
      </c>
      <c r="B19" s="44">
        <v>6409.123</v>
      </c>
      <c r="C19" s="29">
        <v>473.015</v>
      </c>
      <c r="D19" s="29">
        <f t="shared" si="0"/>
        <v>6.32713458779624</v>
      </c>
      <c r="E19" s="29">
        <v>357.28</v>
      </c>
      <c r="F19" s="27"/>
      <c r="G19" s="27"/>
    </row>
    <row r="20" spans="1:7" ht="15">
      <c r="A20" s="12" t="s">
        <v>32</v>
      </c>
      <c r="B20" s="44">
        <v>335.35699999999997</v>
      </c>
      <c r="C20" s="29">
        <v>53.846</v>
      </c>
      <c r="D20" s="29">
        <f t="shared" si="0"/>
        <v>0.7202538799287048</v>
      </c>
      <c r="E20" s="29">
        <v>33.78</v>
      </c>
      <c r="F20" s="27"/>
      <c r="G20" s="27"/>
    </row>
    <row r="21" spans="1:7" ht="15">
      <c r="A21" s="12" t="s">
        <v>33</v>
      </c>
      <c r="B21" s="44">
        <v>256.66300000000047</v>
      </c>
      <c r="C21" s="29">
        <v>32.307</v>
      </c>
      <c r="D21" s="29">
        <f t="shared" si="0"/>
        <v>0.4321443022482018</v>
      </c>
      <c r="E21" s="29">
        <v>17.19</v>
      </c>
      <c r="F21" s="27"/>
      <c r="G21" s="27"/>
    </row>
    <row r="22" spans="1:7" ht="15">
      <c r="A22" s="13" t="s">
        <v>34</v>
      </c>
      <c r="B22" s="31">
        <v>8630.452</v>
      </c>
      <c r="C22" s="31">
        <f>+C23+C28+C29</f>
        <v>551.979</v>
      </c>
      <c r="D22" s="31">
        <f t="shared" si="0"/>
        <v>7.3833713997170936</v>
      </c>
      <c r="E22" s="31">
        <v>288.19</v>
      </c>
      <c r="F22" s="27"/>
      <c r="G22" s="27"/>
    </row>
    <row r="23" spans="1:7" ht="15">
      <c r="A23" s="12" t="s">
        <v>35</v>
      </c>
      <c r="B23" s="29">
        <v>5984.0289999999995</v>
      </c>
      <c r="C23" s="29">
        <f>SUM(C24:C27)</f>
        <v>294.586</v>
      </c>
      <c r="D23" s="29">
        <f t="shared" si="0"/>
        <v>3.940435862880761</v>
      </c>
      <c r="E23" s="29">
        <v>167.8</v>
      </c>
      <c r="F23" s="27"/>
      <c r="G23" s="27"/>
    </row>
    <row r="24" spans="1:7" ht="15">
      <c r="A24" s="12" t="s">
        <v>36</v>
      </c>
      <c r="B24" s="29">
        <v>129</v>
      </c>
      <c r="C24" s="29">
        <v>0.163</v>
      </c>
      <c r="D24" s="29">
        <f t="shared" si="0"/>
        <v>0.002180317617434515</v>
      </c>
      <c r="E24" s="29">
        <v>0.12</v>
      </c>
      <c r="F24" s="27"/>
      <c r="G24" s="27"/>
    </row>
    <row r="25" spans="1:7" ht="15">
      <c r="A25" s="12" t="s">
        <v>37</v>
      </c>
      <c r="B25" s="29">
        <v>4049.191</v>
      </c>
      <c r="C25" s="29">
        <v>186.583</v>
      </c>
      <c r="D25" s="29">
        <f t="shared" si="0"/>
        <v>2.495768110514013</v>
      </c>
      <c r="E25" s="29">
        <v>103.03</v>
      </c>
      <c r="F25" s="27"/>
      <c r="G25" s="27"/>
    </row>
    <row r="26" spans="1:7" ht="15">
      <c r="A26" s="12" t="s">
        <v>38</v>
      </c>
      <c r="B26" s="29">
        <v>1003.651</v>
      </c>
      <c r="C26" s="29">
        <v>41.68</v>
      </c>
      <c r="D26" s="29">
        <f t="shared" si="0"/>
        <v>0.5575192533415374</v>
      </c>
      <c r="E26" s="29">
        <v>24.03</v>
      </c>
      <c r="F26" s="27"/>
      <c r="G26" s="27"/>
    </row>
    <row r="27" spans="1:7" ht="15">
      <c r="A27" s="12" t="s">
        <v>25</v>
      </c>
      <c r="B27" s="29">
        <v>802.1869999999999</v>
      </c>
      <c r="C27" s="29">
        <v>66.16</v>
      </c>
      <c r="D27" s="29">
        <f t="shared" si="0"/>
        <v>0.8849681814077761</v>
      </c>
      <c r="E27" s="29">
        <v>40.62</v>
      </c>
      <c r="F27" s="27"/>
      <c r="G27" s="27"/>
    </row>
    <row r="28" spans="1:7" ht="15">
      <c r="A28" s="12" t="s">
        <v>39</v>
      </c>
      <c r="B28" s="29">
        <v>2419.35</v>
      </c>
      <c r="C28" s="29">
        <v>241.421</v>
      </c>
      <c r="D28" s="29">
        <f t="shared" si="0"/>
        <v>3.229291162691154</v>
      </c>
      <c r="E28" s="29">
        <v>117</v>
      </c>
      <c r="F28" s="27"/>
      <c r="G28" s="27"/>
    </row>
    <row r="29" spans="1:7" ht="15">
      <c r="A29" s="12" t="s">
        <v>40</v>
      </c>
      <c r="B29" s="29">
        <v>227.073</v>
      </c>
      <c r="C29" s="29">
        <v>15.972</v>
      </c>
      <c r="D29" s="29">
        <f t="shared" si="0"/>
        <v>0.21364437414517837</v>
      </c>
      <c r="E29" s="29">
        <v>3.39</v>
      </c>
      <c r="F29" s="27"/>
      <c r="G29" s="27"/>
    </row>
    <row r="30" spans="1:7" ht="15">
      <c r="A30" s="14" t="s">
        <v>41</v>
      </c>
      <c r="B30" s="32">
        <v>75906.079</v>
      </c>
      <c r="C30" s="32">
        <f>+C22+C7</f>
        <v>7475.975</v>
      </c>
      <c r="D30" s="32">
        <f>+C30/$C$30*100</f>
        <v>100</v>
      </c>
      <c r="E30" s="32">
        <v>4718.21</v>
      </c>
      <c r="F30" s="27"/>
      <c r="G30" s="38"/>
    </row>
    <row r="31" spans="1:7" ht="33.75" customHeight="1">
      <c r="A31" s="123" t="s">
        <v>14</v>
      </c>
      <c r="B31" s="123"/>
      <c r="C31" s="123"/>
      <c r="D31" s="123"/>
      <c r="E31" s="123"/>
      <c r="F31" s="42"/>
      <c r="G31" s="42"/>
    </row>
    <row r="32" spans="1:7" ht="15">
      <c r="A32" s="121" t="s">
        <v>222</v>
      </c>
      <c r="B32" s="121"/>
      <c r="C32" s="121"/>
      <c r="D32" s="121"/>
      <c r="E32" s="121"/>
      <c r="F32" s="20"/>
      <c r="G32" s="20"/>
    </row>
    <row r="33" spans="1:7" ht="16.5" customHeight="1">
      <c r="A33" s="121" t="s">
        <v>223</v>
      </c>
      <c r="B33" s="121"/>
      <c r="C33" s="121"/>
      <c r="D33" s="121"/>
      <c r="E33" s="121"/>
      <c r="F33" s="20"/>
      <c r="G33" s="20"/>
    </row>
    <row r="34" spans="1:7" ht="16.5" customHeight="1">
      <c r="A34" s="121" t="s">
        <v>198</v>
      </c>
      <c r="B34" s="121"/>
      <c r="C34" s="121"/>
      <c r="D34" s="121"/>
      <c r="E34" s="121"/>
      <c r="F34" s="20"/>
      <c r="G34" s="20"/>
    </row>
    <row r="35" spans="1:7" ht="16.5" customHeight="1">
      <c r="A35" s="121" t="s">
        <v>208</v>
      </c>
      <c r="B35" s="121"/>
      <c r="C35" s="121"/>
      <c r="D35" s="121"/>
      <c r="E35" s="121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193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206</v>
      </c>
      <c r="C44" s="6" t="s">
        <v>207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14959.169</v>
      </c>
      <c r="C46" s="29">
        <v>1348.229</v>
      </c>
      <c r="D46" s="29">
        <f>+C46/$C$58*100</f>
        <v>16.149818507111842</v>
      </c>
      <c r="E46" s="29">
        <v>905.18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7165.713</v>
      </c>
      <c r="C48" s="29">
        <v>616.856</v>
      </c>
      <c r="D48" s="29">
        <f>+C48/$C$58*100</f>
        <v>7.3890358722613</v>
      </c>
      <c r="E48" s="29">
        <v>418.3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46031.242</v>
      </c>
      <c r="C50" s="29">
        <v>4822.661</v>
      </c>
      <c r="D50" s="29">
        <f>+C50/$C$58*100</f>
        <v>57.76845021975235</v>
      </c>
      <c r="E50" s="29">
        <v>2946.87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7623.849</v>
      </c>
      <c r="C52" s="29">
        <v>682.986</v>
      </c>
      <c r="D52" s="29">
        <f>+C52/$C$58*100</f>
        <v>8.181176894205871</v>
      </c>
      <c r="E52" s="29">
        <v>440.91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129.649</v>
      </c>
      <c r="C54" s="29">
        <v>5.245</v>
      </c>
      <c r="D54" s="29">
        <f>+C54/$C$58*100</f>
        <v>0.0628274559216584</v>
      </c>
      <c r="E54" s="29">
        <v>6.95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5117.894</v>
      </c>
      <c r="C56" s="29">
        <v>872.284</v>
      </c>
      <c r="D56" s="29">
        <f>+C56/$C$58*100</f>
        <v>10.448691050746975</v>
      </c>
      <c r="E56" s="29">
        <v>335.32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81027.516</v>
      </c>
      <c r="C58" s="19">
        <f>SUM(C46:C56)</f>
        <v>8348.261</v>
      </c>
      <c r="D58" s="19">
        <f>+C58/$C$58*100</f>
        <v>100</v>
      </c>
      <c r="E58" s="19">
        <v>5053.53</v>
      </c>
      <c r="F58" s="27"/>
      <c r="G58" s="27"/>
    </row>
    <row r="59" spans="1:7" ht="27" customHeight="1">
      <c r="A59" s="122" t="s">
        <v>14</v>
      </c>
      <c r="B59" s="122"/>
      <c r="C59" s="122"/>
      <c r="D59" s="122"/>
      <c r="E59" s="122"/>
      <c r="F59" s="42"/>
      <c r="G59" s="42"/>
    </row>
    <row r="60" spans="1:7" ht="15">
      <c r="A60" s="124" t="s">
        <v>224</v>
      </c>
      <c r="B60" s="124"/>
      <c r="C60" s="124"/>
      <c r="D60" s="124"/>
      <c r="E60" s="124"/>
      <c r="F60" s="20"/>
      <c r="G60" s="20"/>
    </row>
    <row r="61" spans="1:7" ht="16.5" customHeight="1">
      <c r="A61" s="121" t="s">
        <v>223</v>
      </c>
      <c r="B61" s="121"/>
      <c r="C61" s="121"/>
      <c r="D61" s="121"/>
      <c r="E61" s="121"/>
      <c r="F61" s="20"/>
      <c r="G61" s="20"/>
    </row>
    <row r="62" spans="1:7" ht="19.5" customHeight="1">
      <c r="A62" s="121" t="s">
        <v>88</v>
      </c>
      <c r="B62" s="121"/>
      <c r="C62" s="121"/>
      <c r="D62" s="121"/>
      <c r="E62" s="121"/>
      <c r="F62" s="20"/>
      <c r="G62" s="20"/>
    </row>
    <row r="63" spans="1:7" ht="16.5" customHeight="1">
      <c r="A63" s="121" t="s">
        <v>208</v>
      </c>
      <c r="B63" s="121"/>
      <c r="C63" s="121"/>
      <c r="D63" s="121"/>
      <c r="E63" s="121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206</v>
      </c>
      <c r="C73" s="6" t="s">
        <v>207</v>
      </c>
      <c r="D73" s="6" t="s">
        <v>42</v>
      </c>
      <c r="E73" s="6" t="s">
        <v>86</v>
      </c>
    </row>
    <row r="74" spans="1:5" ht="15">
      <c r="A74" s="11" t="s">
        <v>20</v>
      </c>
      <c r="B74" s="30">
        <v>67275.627</v>
      </c>
      <c r="C74" s="30">
        <f>+C75+C76+C80+C81+C82+C83</f>
        <v>22354.501</v>
      </c>
      <c r="D74" s="30">
        <f>+C74/$C$97*100</f>
        <v>92.63207772732038</v>
      </c>
      <c r="E74" s="30">
        <v>16793.14</v>
      </c>
    </row>
    <row r="75" spans="1:5" ht="15">
      <c r="A75" s="12" t="s">
        <v>21</v>
      </c>
      <c r="B75" s="29">
        <v>29280.449</v>
      </c>
      <c r="C75" s="29">
        <v>10131.846</v>
      </c>
      <c r="D75" s="29">
        <f aca="true" t="shared" si="1" ref="D75:D97">+C75/$C$97*100</f>
        <v>41.984115243424135</v>
      </c>
      <c r="E75" s="29">
        <v>7610.36</v>
      </c>
    </row>
    <row r="76" spans="1:5" ht="15">
      <c r="A76" s="12" t="s">
        <v>22</v>
      </c>
      <c r="B76" s="29">
        <v>10140.992999999999</v>
      </c>
      <c r="C76" s="29">
        <f>SUM(C77:C79)</f>
        <v>2993.453</v>
      </c>
      <c r="D76" s="29">
        <f t="shared" si="1"/>
        <v>12.404203116369288</v>
      </c>
      <c r="E76" s="29">
        <v>2048.79</v>
      </c>
    </row>
    <row r="77" spans="1:5" ht="15">
      <c r="A77" s="12" t="s">
        <v>23</v>
      </c>
      <c r="B77" s="29">
        <v>1771.806</v>
      </c>
      <c r="C77" s="29">
        <v>406.082</v>
      </c>
      <c r="D77" s="29">
        <f t="shared" si="1"/>
        <v>1.6827134449418357</v>
      </c>
      <c r="E77" s="29">
        <v>246.65</v>
      </c>
    </row>
    <row r="78" spans="1:5" ht="15">
      <c r="A78" s="12" t="s">
        <v>24</v>
      </c>
      <c r="B78" s="29">
        <v>8820.547999999999</v>
      </c>
      <c r="C78" s="29">
        <v>2691.777</v>
      </c>
      <c r="D78" s="29">
        <f t="shared" si="1"/>
        <v>11.154124902569434</v>
      </c>
      <c r="E78" s="29">
        <v>1870.47</v>
      </c>
    </row>
    <row r="79" spans="1:5" ht="15">
      <c r="A79" s="12" t="s">
        <v>25</v>
      </c>
      <c r="B79" s="29">
        <v>-451.3610000000008</v>
      </c>
      <c r="C79" s="29">
        <v>-104.406</v>
      </c>
      <c r="D79" s="29">
        <f t="shared" si="1"/>
        <v>-0.4326352311419795</v>
      </c>
      <c r="E79" s="29">
        <v>-68.33</v>
      </c>
    </row>
    <row r="80" spans="1:5" ht="15">
      <c r="A80" s="12" t="s">
        <v>26</v>
      </c>
      <c r="B80" s="29">
        <v>76.459</v>
      </c>
      <c r="C80" s="29">
        <v>12.795</v>
      </c>
      <c r="D80" s="29">
        <f t="shared" si="1"/>
        <v>0.053019632803302755</v>
      </c>
      <c r="E80" s="29">
        <v>10.66</v>
      </c>
    </row>
    <row r="81" spans="1:5" ht="15">
      <c r="A81" s="12" t="s">
        <v>27</v>
      </c>
      <c r="B81" s="29">
        <v>11872.408</v>
      </c>
      <c r="C81" s="29">
        <v>4146.191</v>
      </c>
      <c r="D81" s="29">
        <f t="shared" si="1"/>
        <v>17.180892876307826</v>
      </c>
      <c r="E81" s="29">
        <v>3171.84</v>
      </c>
    </row>
    <row r="82" spans="1:5" ht="15">
      <c r="A82" s="12" t="s">
        <v>28</v>
      </c>
      <c r="B82" s="29">
        <v>3107.407</v>
      </c>
      <c r="C82" s="29">
        <v>1067.946</v>
      </c>
      <c r="D82" s="29">
        <f t="shared" si="1"/>
        <v>4.425330580207578</v>
      </c>
      <c r="E82" s="29">
        <v>804.75</v>
      </c>
    </row>
    <row r="83" spans="1:5" ht="15">
      <c r="A83" s="12" t="s">
        <v>29</v>
      </c>
      <c r="B83" s="29">
        <v>12797.911</v>
      </c>
      <c r="C83" s="29">
        <f>+C84+C85+C88</f>
        <v>4002.27</v>
      </c>
      <c r="D83" s="29">
        <f t="shared" si="1"/>
        <v>16.58451627820825</v>
      </c>
      <c r="E83" s="29">
        <v>3146.74</v>
      </c>
    </row>
    <row r="84" spans="1:5" ht="15">
      <c r="A84" s="12" t="s">
        <v>30</v>
      </c>
      <c r="B84" s="29">
        <v>5796.768</v>
      </c>
      <c r="C84" s="29">
        <v>1846.786</v>
      </c>
      <c r="D84" s="29">
        <f t="shared" si="1"/>
        <v>7.652670229486541</v>
      </c>
      <c r="E84" s="29">
        <v>1400.55</v>
      </c>
    </row>
    <row r="85" spans="1:5" ht="15">
      <c r="A85" s="12" t="s">
        <v>31</v>
      </c>
      <c r="B85" s="29">
        <v>6744.48</v>
      </c>
      <c r="C85" s="29">
        <f>SUM(C86:C87)</f>
        <v>2057.105</v>
      </c>
      <c r="D85" s="29">
        <f t="shared" si="1"/>
        <v>8.524185364426582</v>
      </c>
      <c r="E85" s="29">
        <v>1684.74</v>
      </c>
    </row>
    <row r="86" spans="1:5" ht="15">
      <c r="A86" s="12" t="s">
        <v>199</v>
      </c>
      <c r="B86" s="44">
        <v>6409.123</v>
      </c>
      <c r="C86" s="29">
        <v>1826.666</v>
      </c>
      <c r="D86" s="29">
        <f t="shared" si="1"/>
        <v>7.569297426672749</v>
      </c>
      <c r="E86" s="29">
        <v>1456</v>
      </c>
    </row>
    <row r="87" spans="1:5" ht="15">
      <c r="A87" s="12" t="s">
        <v>32</v>
      </c>
      <c r="B87" s="44">
        <v>335.35699999999997</v>
      </c>
      <c r="C87" s="29">
        <v>230.439</v>
      </c>
      <c r="D87" s="29">
        <f t="shared" si="1"/>
        <v>0.9548879377538323</v>
      </c>
      <c r="E87" s="29">
        <v>228.74</v>
      </c>
    </row>
    <row r="88" spans="1:5" ht="15">
      <c r="A88" s="12" t="s">
        <v>33</v>
      </c>
      <c r="B88" s="44">
        <v>256.66300000000047</v>
      </c>
      <c r="C88" s="29">
        <v>98.379</v>
      </c>
      <c r="D88" s="29">
        <f t="shared" si="1"/>
        <v>0.40766068429512486</v>
      </c>
      <c r="E88" s="29">
        <v>61.45</v>
      </c>
    </row>
    <row r="89" spans="1:5" ht="15">
      <c r="A89" s="13" t="s">
        <v>34</v>
      </c>
      <c r="B89" s="31">
        <v>8630.452</v>
      </c>
      <c r="C89" s="31">
        <f>+C90+C95+C96</f>
        <v>1778.069</v>
      </c>
      <c r="D89" s="31">
        <f t="shared" si="1"/>
        <v>7.367922272679619</v>
      </c>
      <c r="E89" s="31">
        <v>770.8899999999999</v>
      </c>
    </row>
    <row r="90" spans="1:5" ht="15">
      <c r="A90" s="12" t="s">
        <v>35</v>
      </c>
      <c r="B90" s="29">
        <v>5984.0289999999995</v>
      </c>
      <c r="C90" s="29">
        <f>SUM(C91:C94)</f>
        <v>1068.676</v>
      </c>
      <c r="D90" s="29">
        <f t="shared" si="1"/>
        <v>4.428355537764937</v>
      </c>
      <c r="E90" s="29">
        <v>526.8699999999999</v>
      </c>
    </row>
    <row r="91" spans="1:5" ht="15">
      <c r="A91" s="12" t="s">
        <v>36</v>
      </c>
      <c r="B91" s="29">
        <v>129</v>
      </c>
      <c r="C91" s="29">
        <v>18.458</v>
      </c>
      <c r="D91" s="29">
        <f t="shared" si="1"/>
        <v>0.07648584464895368</v>
      </c>
      <c r="E91" s="29">
        <v>0.2</v>
      </c>
    </row>
    <row r="92" spans="1:5" ht="15">
      <c r="A92" s="12" t="s">
        <v>37</v>
      </c>
      <c r="B92" s="29">
        <v>4049.191</v>
      </c>
      <c r="C92" s="29">
        <v>681.525</v>
      </c>
      <c r="D92" s="29">
        <f t="shared" si="1"/>
        <v>2.824087944218125</v>
      </c>
      <c r="E92" s="29">
        <v>321.4</v>
      </c>
    </row>
    <row r="93" spans="1:5" ht="15">
      <c r="A93" s="12" t="s">
        <v>38</v>
      </c>
      <c r="B93" s="29">
        <v>1003.651</v>
      </c>
      <c r="C93" s="29">
        <v>160.502</v>
      </c>
      <c r="D93" s="29">
        <f t="shared" si="1"/>
        <v>0.6650845724263931</v>
      </c>
      <c r="E93" s="29">
        <v>68.84</v>
      </c>
    </row>
    <row r="94" spans="1:5" ht="15">
      <c r="A94" s="12" t="s">
        <v>25</v>
      </c>
      <c r="B94" s="29">
        <v>802.1869999999999</v>
      </c>
      <c r="C94" s="29">
        <v>208.191</v>
      </c>
      <c r="D94" s="29">
        <f t="shared" si="1"/>
        <v>0.8626971764714657</v>
      </c>
      <c r="E94" s="29">
        <v>136.43</v>
      </c>
    </row>
    <row r="95" spans="1:5" ht="15">
      <c r="A95" s="12" t="s">
        <v>39</v>
      </c>
      <c r="B95" s="29">
        <v>2419.35</v>
      </c>
      <c r="C95" s="29">
        <v>642.789</v>
      </c>
      <c r="D95" s="29">
        <f t="shared" si="1"/>
        <v>2.6635745799141985</v>
      </c>
      <c r="E95" s="29">
        <v>227.09</v>
      </c>
    </row>
    <row r="96" spans="1:5" ht="15">
      <c r="A96" s="12" t="s">
        <v>40</v>
      </c>
      <c r="B96" s="29">
        <v>227.073</v>
      </c>
      <c r="C96" s="29">
        <v>66.604</v>
      </c>
      <c r="D96" s="29">
        <f t="shared" si="1"/>
        <v>0.27599215500048274</v>
      </c>
      <c r="E96" s="29">
        <v>16.93</v>
      </c>
    </row>
    <row r="97" spans="1:5" ht="15">
      <c r="A97" s="14" t="s">
        <v>41</v>
      </c>
      <c r="B97" s="32">
        <v>75906.079</v>
      </c>
      <c r="C97" s="32">
        <f>+C89+C74</f>
        <v>24132.57</v>
      </c>
      <c r="D97" s="32">
        <f t="shared" si="1"/>
        <v>100</v>
      </c>
      <c r="E97" s="32">
        <v>17564.03</v>
      </c>
    </row>
    <row r="98" spans="1:5" ht="28.5" customHeight="1">
      <c r="A98" s="123" t="s">
        <v>14</v>
      </c>
      <c r="B98" s="123"/>
      <c r="C98" s="123"/>
      <c r="D98" s="123"/>
      <c r="E98" s="123"/>
    </row>
    <row r="99" spans="1:5" ht="30" customHeight="1">
      <c r="A99" s="124" t="s">
        <v>226</v>
      </c>
      <c r="B99" s="124"/>
      <c r="C99" s="124"/>
      <c r="D99" s="124"/>
      <c r="E99" s="124"/>
    </row>
    <row r="100" spans="1:5" ht="15">
      <c r="A100" s="121" t="s">
        <v>227</v>
      </c>
      <c r="B100" s="121"/>
      <c r="C100" s="121"/>
      <c r="D100" s="121"/>
      <c r="E100" s="121"/>
    </row>
    <row r="101" spans="1:5" ht="15">
      <c r="A101" s="121" t="s">
        <v>198</v>
      </c>
      <c r="B101" s="121"/>
      <c r="C101" s="121"/>
      <c r="D101" s="121"/>
      <c r="E101" s="121"/>
    </row>
    <row r="102" spans="1:5" ht="15">
      <c r="A102" s="121" t="s">
        <v>208</v>
      </c>
      <c r="B102" s="121"/>
      <c r="C102" s="121"/>
      <c r="D102" s="121"/>
      <c r="E102" s="121"/>
    </row>
    <row r="103" spans="1:5" ht="15">
      <c r="A103" s="121"/>
      <c r="B103" s="121"/>
      <c r="C103" s="121"/>
      <c r="D103" s="121"/>
      <c r="E103" s="121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206</v>
      </c>
      <c r="C111" s="6" t="s">
        <v>207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14959.169</v>
      </c>
      <c r="C113" s="29">
        <v>4574.594</v>
      </c>
      <c r="D113" s="29">
        <f>+C113/$C$125*100</f>
        <v>17.574795652297354</v>
      </c>
      <c r="E113" s="29">
        <v>3381.43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7165.713</v>
      </c>
      <c r="C115" s="29">
        <v>2328.757</v>
      </c>
      <c r="D115" s="29">
        <f>+C115/$C$125*100</f>
        <v>8.946679945555175</v>
      </c>
      <c r="E115" s="29">
        <v>1618.55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46031.242</v>
      </c>
      <c r="C117" s="29">
        <v>14982.064</v>
      </c>
      <c r="D117" s="29">
        <f>+C117/$C$125*100</f>
        <v>57.558487867915865</v>
      </c>
      <c r="E117" s="29">
        <v>10941.48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7623.849</v>
      </c>
      <c r="C119" s="29">
        <v>2231.193</v>
      </c>
      <c r="D119" s="29">
        <f>+C119/$C$125*100</f>
        <v>8.571856002048769</v>
      </c>
      <c r="E119" s="29">
        <v>1601.98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129.649</v>
      </c>
      <c r="C121" s="29">
        <v>15.964</v>
      </c>
      <c r="D121" s="29">
        <f>+C121/$C$125*100</f>
        <v>0.06133091544151786</v>
      </c>
      <c r="E121" s="29">
        <v>20.59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5117.894</v>
      </c>
      <c r="C123" s="29">
        <v>1896.715</v>
      </c>
      <c r="D123" s="29">
        <f>+C123/$C$125*100</f>
        <v>7.286849616741327</v>
      </c>
      <c r="E123" s="29">
        <v>1180.98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81027.516</v>
      </c>
      <c r="C125" s="19">
        <f>SUM(C113:C123)</f>
        <v>26029.287</v>
      </c>
      <c r="D125" s="19">
        <f>+C125/$C$125*100</f>
        <v>100</v>
      </c>
      <c r="E125" s="19">
        <v>18745.01</v>
      </c>
    </row>
    <row r="126" spans="1:5" ht="32.25" customHeight="1">
      <c r="A126" s="122" t="s">
        <v>14</v>
      </c>
      <c r="B126" s="122"/>
      <c r="C126" s="122"/>
      <c r="D126" s="122"/>
      <c r="E126" s="122"/>
    </row>
    <row r="127" spans="1:5" ht="15">
      <c r="A127" s="121" t="s">
        <v>226</v>
      </c>
      <c r="B127" s="121"/>
      <c r="C127" s="121"/>
      <c r="D127" s="121"/>
      <c r="E127" s="121"/>
    </row>
    <row r="128" spans="1:5" ht="15">
      <c r="A128" s="121" t="s">
        <v>227</v>
      </c>
      <c r="B128" s="121"/>
      <c r="C128" s="121"/>
      <c r="D128" s="121"/>
      <c r="E128" s="121"/>
    </row>
    <row r="129" spans="1:5" ht="15">
      <c r="A129" s="121" t="s">
        <v>88</v>
      </c>
      <c r="B129" s="121"/>
      <c r="C129" s="121"/>
      <c r="D129" s="121"/>
      <c r="E129" s="121"/>
    </row>
    <row r="130" spans="1:5" ht="15">
      <c r="A130" s="121" t="s">
        <v>208</v>
      </c>
      <c r="B130" s="121"/>
      <c r="C130" s="121"/>
      <c r="D130" s="121"/>
      <c r="E130" s="121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61:E61"/>
    <mergeCell ref="A31:E31"/>
    <mergeCell ref="A59:E59"/>
    <mergeCell ref="A34:E34"/>
    <mergeCell ref="A32:E32"/>
    <mergeCell ref="A33:E33"/>
    <mergeCell ref="A103:E103"/>
    <mergeCell ref="A35:E35"/>
    <mergeCell ref="A60:E60"/>
    <mergeCell ref="A63:E63"/>
    <mergeCell ref="A127:E127"/>
    <mergeCell ref="A62:E62"/>
    <mergeCell ref="A129:E129"/>
    <mergeCell ref="A126:E126"/>
    <mergeCell ref="A102:E102"/>
    <mergeCell ref="A128:E128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310.301</v>
      </c>
      <c r="C7" s="29">
        <f aca="true" t="shared" si="0" ref="C7:C13">+B7/$B$13*100</f>
        <v>12.315613671199973</v>
      </c>
      <c r="D7" s="29">
        <v>237.71</v>
      </c>
    </row>
    <row r="8" spans="1:4" ht="16.5" customHeight="1">
      <c r="A8" s="4" t="s">
        <v>51</v>
      </c>
      <c r="B8" s="29">
        <v>595.529</v>
      </c>
      <c r="C8" s="29">
        <f t="shared" si="0"/>
        <v>23.63609880082903</v>
      </c>
      <c r="D8" s="29">
        <v>435.28</v>
      </c>
    </row>
    <row r="9" spans="1:4" ht="16.5" customHeight="1">
      <c r="A9" s="4" t="s">
        <v>52</v>
      </c>
      <c r="B9" s="29">
        <v>628.277</v>
      </c>
      <c r="C9" s="29">
        <f t="shared" si="0"/>
        <v>24.935842328901632</v>
      </c>
      <c r="D9" s="29">
        <v>481.97</v>
      </c>
    </row>
    <row r="10" spans="1:4" ht="16.5" customHeight="1">
      <c r="A10" s="4" t="s">
        <v>53</v>
      </c>
      <c r="B10" s="29">
        <v>888.087</v>
      </c>
      <c r="C10" s="29">
        <f t="shared" si="0"/>
        <v>35.24750612603559</v>
      </c>
      <c r="D10" s="29">
        <v>736.32</v>
      </c>
    </row>
    <row r="11" spans="1:4" ht="16.5" customHeight="1">
      <c r="A11" s="4" t="s">
        <v>194</v>
      </c>
      <c r="B11" s="29">
        <v>0</v>
      </c>
      <c r="C11" s="29">
        <f t="shared" si="0"/>
        <v>0</v>
      </c>
      <c r="D11" s="29">
        <v>54.547</v>
      </c>
    </row>
    <row r="12" spans="1:4" ht="16.5" customHeight="1">
      <c r="A12" s="4" t="s">
        <v>54</v>
      </c>
      <c r="B12" s="29">
        <f>55.38+42</f>
        <v>97.38</v>
      </c>
      <c r="C12" s="29">
        <f t="shared" si="0"/>
        <v>3.8649390730337747</v>
      </c>
      <c r="D12" s="29">
        <v>127.71</v>
      </c>
    </row>
    <row r="13" spans="1:4" ht="15">
      <c r="A13" s="18" t="s">
        <v>48</v>
      </c>
      <c r="B13" s="19">
        <f>SUM(B7:B12)</f>
        <v>2519.574</v>
      </c>
      <c r="C13" s="19">
        <f t="shared" si="0"/>
        <v>100</v>
      </c>
      <c r="D13" s="19">
        <f>SUM(D7:D12)</f>
        <v>2073.5370000000003</v>
      </c>
    </row>
    <row r="14" ht="15">
      <c r="A14" t="s">
        <v>228</v>
      </c>
    </row>
    <row r="15" ht="15">
      <c r="A15" t="s">
        <v>229</v>
      </c>
    </row>
    <row r="16" ht="15">
      <c r="A16" t="s">
        <v>195</v>
      </c>
    </row>
    <row r="18" ht="15">
      <c r="A18" t="s">
        <v>196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A2" sqref="A2:F98"/>
    </sheetView>
  </sheetViews>
  <sheetFormatPr defaultColWidth="11.421875" defaultRowHeight="15"/>
  <cols>
    <col min="1" max="1" width="6.4218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230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16773222552.210001</v>
      </c>
      <c r="D11" s="71">
        <f>SUM(D12:D15)</f>
        <v>2043975523.39</v>
      </c>
      <c r="E11" s="71">
        <f>SUM(E12:E15)</f>
        <v>3901986173.7000003</v>
      </c>
      <c r="F11" s="87">
        <f aca="true" t="shared" si="0" ref="F11:F20">SUM(C11:E11)</f>
        <v>22719184249.300003</v>
      </c>
    </row>
    <row r="12" spans="1:6" s="79" customFormat="1" ht="15">
      <c r="A12" s="88"/>
      <c r="B12" s="89" t="s">
        <v>102</v>
      </c>
      <c r="C12" s="90">
        <v>15908618923.6</v>
      </c>
      <c r="D12" s="90">
        <v>216927574.69</v>
      </c>
      <c r="E12" s="90">
        <v>134738047.99</v>
      </c>
      <c r="F12" s="91">
        <f t="shared" si="0"/>
        <v>16260284546.28</v>
      </c>
    </row>
    <row r="13" spans="1:6" s="79" customFormat="1" ht="15">
      <c r="A13" s="88"/>
      <c r="B13" s="89" t="s">
        <v>103</v>
      </c>
      <c r="C13" s="90">
        <v>2035074.38</v>
      </c>
      <c r="D13" s="90">
        <v>0</v>
      </c>
      <c r="E13" s="90">
        <v>3735935909.15</v>
      </c>
      <c r="F13" s="91">
        <f t="shared" si="0"/>
        <v>3737970983.53</v>
      </c>
    </row>
    <row r="14" spans="1:6" s="79" customFormat="1" ht="15">
      <c r="A14" s="88"/>
      <c r="B14" s="89" t="s">
        <v>104</v>
      </c>
      <c r="C14" s="90">
        <v>69032759.04</v>
      </c>
      <c r="D14" s="90">
        <v>1376987276.16</v>
      </c>
      <c r="E14" s="90">
        <v>3071797.32</v>
      </c>
      <c r="F14" s="91">
        <f t="shared" si="0"/>
        <v>1449091832.52</v>
      </c>
    </row>
    <row r="15" spans="1:6" s="79" customFormat="1" ht="15">
      <c r="A15" s="88"/>
      <c r="B15" s="89" t="s">
        <v>105</v>
      </c>
      <c r="C15" s="90">
        <v>793535795.19</v>
      </c>
      <c r="D15" s="90">
        <v>450060672.54</v>
      </c>
      <c r="E15" s="90">
        <v>28240419.24</v>
      </c>
      <c r="F15" s="91">
        <f t="shared" si="0"/>
        <v>1271836886.97</v>
      </c>
    </row>
    <row r="16" spans="1:6" ht="15">
      <c r="A16" s="85" t="s">
        <v>106</v>
      </c>
      <c r="B16" s="86" t="s">
        <v>20</v>
      </c>
      <c r="C16" s="71">
        <f>SUM(C17:C23)</f>
        <v>15287176583.449999</v>
      </c>
      <c r="D16" s="71">
        <f>SUM(D17:D23)</f>
        <v>1888209565.63</v>
      </c>
      <c r="E16" s="71">
        <f>SUM(E17:E23)</f>
        <v>4651571962.740001</v>
      </c>
      <c r="F16" s="87">
        <f t="shared" si="0"/>
        <v>21826958111.82</v>
      </c>
    </row>
    <row r="17" spans="1:6" s="79" customFormat="1" ht="15">
      <c r="A17" s="88"/>
      <c r="B17" s="89" t="s">
        <v>107</v>
      </c>
      <c r="C17" s="90">
        <v>9779094248.64</v>
      </c>
      <c r="D17" s="90">
        <v>288097072.1</v>
      </c>
      <c r="E17" s="90">
        <v>64655157.04</v>
      </c>
      <c r="F17" s="91">
        <f t="shared" si="0"/>
        <v>10131846477.78</v>
      </c>
    </row>
    <row r="18" spans="1:6" s="79" customFormat="1" ht="15">
      <c r="A18" s="88"/>
      <c r="B18" s="89" t="s">
        <v>108</v>
      </c>
      <c r="C18" s="90">
        <v>1296393360.47</v>
      </c>
      <c r="D18" s="90">
        <v>487926703.8</v>
      </c>
      <c r="E18" s="90">
        <v>1209133213.22</v>
      </c>
      <c r="F18" s="91">
        <f t="shared" si="0"/>
        <v>2993453277.49</v>
      </c>
    </row>
    <row r="19" spans="1:6" s="79" customFormat="1" ht="15">
      <c r="A19" s="88"/>
      <c r="B19" s="89" t="s">
        <v>109</v>
      </c>
      <c r="C19" s="90">
        <v>12794895.84</v>
      </c>
      <c r="D19" s="90">
        <v>0</v>
      </c>
      <c r="E19" s="90">
        <v>0</v>
      </c>
      <c r="F19" s="91">
        <f t="shared" si="0"/>
        <v>12794895.84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241024800.75</v>
      </c>
      <c r="D21" s="90">
        <v>0</v>
      </c>
      <c r="E21" s="90">
        <v>3377621479.88</v>
      </c>
      <c r="F21" s="91">
        <f>SUM(C21:E21)</f>
        <v>3618646280.63</v>
      </c>
    </row>
    <row r="22" spans="1:6" s="79" customFormat="1" ht="15">
      <c r="A22" s="88"/>
      <c r="B22" s="89" t="s">
        <v>112</v>
      </c>
      <c r="C22" s="90">
        <v>0</v>
      </c>
      <c r="D22" s="90">
        <v>1067946368.29</v>
      </c>
      <c r="E22" s="90">
        <v>0</v>
      </c>
      <c r="F22" s="91">
        <f>SUM(C22:E22)</f>
        <v>1067946368.29</v>
      </c>
    </row>
    <row r="23" spans="1:6" s="79" customFormat="1" ht="15">
      <c r="A23" s="88"/>
      <c r="B23" s="89" t="s">
        <v>113</v>
      </c>
      <c r="C23" s="90">
        <v>3957869277.75</v>
      </c>
      <c r="D23" s="90">
        <v>44239421.44</v>
      </c>
      <c r="E23" s="90">
        <v>162112.6</v>
      </c>
      <c r="F23" s="91">
        <f>SUM(C23:E23)</f>
        <v>4002270811.79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1486045968.7600021</v>
      </c>
      <c r="D25" s="71">
        <f>+D11-D16</f>
        <v>155765957.76</v>
      </c>
      <c r="E25" s="71">
        <f>+E11-E16</f>
        <v>-749585789.0400004</v>
      </c>
      <c r="F25" s="87">
        <f aca="true" t="shared" si="1" ref="F25:F32">SUM(C25:E25)</f>
        <v>892226137.4800017</v>
      </c>
    </row>
    <row r="26" spans="1:6" ht="15">
      <c r="A26" s="85" t="s">
        <v>117</v>
      </c>
      <c r="B26" s="86" t="s">
        <v>118</v>
      </c>
      <c r="C26" s="94">
        <v>399249116.33</v>
      </c>
      <c r="D26" s="94">
        <v>98323445.92</v>
      </c>
      <c r="E26" s="94">
        <v>0</v>
      </c>
      <c r="F26" s="87">
        <f t="shared" si="1"/>
        <v>497572562.25</v>
      </c>
    </row>
    <row r="27" spans="1:6" ht="15">
      <c r="A27" s="85" t="s">
        <v>119</v>
      </c>
      <c r="B27" s="86" t="s">
        <v>34</v>
      </c>
      <c r="C27" s="71">
        <f>SUM(C28:C30)</f>
        <v>1351659340.26</v>
      </c>
      <c r="D27" s="71">
        <f>SUM(D28:D30)</f>
        <v>426074333.09</v>
      </c>
      <c r="E27" s="71">
        <f>SUM(E28:E30)</f>
        <v>335527.81</v>
      </c>
      <c r="F27" s="87">
        <f t="shared" si="1"/>
        <v>1778069201.1599998</v>
      </c>
    </row>
    <row r="28" spans="1:6" s="79" customFormat="1" ht="15">
      <c r="A28" s="88"/>
      <c r="B28" s="89" t="s">
        <v>120</v>
      </c>
      <c r="C28" s="90">
        <v>709780316.22</v>
      </c>
      <c r="D28" s="90">
        <v>358560063.24</v>
      </c>
      <c r="E28" s="90">
        <v>335527.81</v>
      </c>
      <c r="F28" s="91">
        <f t="shared" si="1"/>
        <v>1068675907.27</v>
      </c>
    </row>
    <row r="29" spans="1:6" s="79" customFormat="1" ht="15">
      <c r="A29" s="88"/>
      <c r="B29" s="89" t="s">
        <v>121</v>
      </c>
      <c r="C29" s="90">
        <v>620366135.38</v>
      </c>
      <c r="D29" s="90">
        <v>22423500.84</v>
      </c>
      <c r="E29" s="90">
        <v>0</v>
      </c>
      <c r="F29" s="91">
        <f t="shared" si="1"/>
        <v>642789636.22</v>
      </c>
    </row>
    <row r="30" spans="1:6" s="79" customFormat="1" ht="15">
      <c r="A30" s="88"/>
      <c r="B30" s="89" t="s">
        <v>122</v>
      </c>
      <c r="C30" s="90">
        <v>21512888.66</v>
      </c>
      <c r="D30" s="90">
        <v>45090769.01</v>
      </c>
      <c r="E30" s="90">
        <v>0</v>
      </c>
      <c r="F30" s="91">
        <f t="shared" si="1"/>
        <v>66603657.67</v>
      </c>
    </row>
    <row r="31" spans="1:6" ht="15">
      <c r="A31" s="85" t="s">
        <v>123</v>
      </c>
      <c r="B31" s="86" t="s">
        <v>124</v>
      </c>
      <c r="C31" s="71">
        <f>+C11+C26</f>
        <v>17172471668.54</v>
      </c>
      <c r="D31" s="71">
        <f>+D11+D26</f>
        <v>2142298969.3100002</v>
      </c>
      <c r="E31" s="71">
        <f>+E11+E26</f>
        <v>3901986173.7000003</v>
      </c>
      <c r="F31" s="87">
        <f t="shared" si="1"/>
        <v>23216756811.550003</v>
      </c>
    </row>
    <row r="32" spans="1:6" ht="15">
      <c r="A32" s="85" t="s">
        <v>125</v>
      </c>
      <c r="B32" s="86" t="s">
        <v>126</v>
      </c>
      <c r="C32" s="71">
        <f>+C16+C27</f>
        <v>16638835923.71</v>
      </c>
      <c r="D32" s="71">
        <f>+D16+D27</f>
        <v>2314283898.7200003</v>
      </c>
      <c r="E32" s="71">
        <f>+E16+E27</f>
        <v>4651907490.550001</v>
      </c>
      <c r="F32" s="87">
        <f t="shared" si="1"/>
        <v>23605027312.980003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533635744.83000183</v>
      </c>
      <c r="D35" s="71">
        <f>+D31-D32</f>
        <v>-171984929.4100001</v>
      </c>
      <c r="E35" s="71">
        <f>+E31-E32</f>
        <v>-749921316.8500009</v>
      </c>
      <c r="F35" s="87">
        <f>SUM(C35:E35)</f>
        <v>-388270501.4299991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527544726.06</v>
      </c>
      <c r="F37" s="87">
        <f>SUM(C37:E37)</f>
        <v>527544726.06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533635744.83000183</v>
      </c>
      <c r="D40" s="71">
        <f>+D35-D36</f>
        <v>-171984929.4100001</v>
      </c>
      <c r="E40" s="71">
        <f>+E35-E37</f>
        <v>-1277466042.9100008</v>
      </c>
      <c r="F40" s="87">
        <f aca="true" t="shared" si="2" ref="F40:F65">SUM(C40:E40)</f>
        <v>-915815227.489999</v>
      </c>
      <c r="I40" s="73"/>
    </row>
    <row r="41" spans="1:9" s="2" customFormat="1" ht="15">
      <c r="A41" s="98" t="s">
        <v>137</v>
      </c>
      <c r="B41" s="86" t="s">
        <v>138</v>
      </c>
      <c r="C41" s="94">
        <v>177011432.29</v>
      </c>
      <c r="D41" s="94">
        <v>442671013.48</v>
      </c>
      <c r="E41" s="94">
        <v>317441422.67</v>
      </c>
      <c r="F41" s="87">
        <f t="shared" si="2"/>
        <v>937123868.44</v>
      </c>
      <c r="I41" s="82"/>
    </row>
    <row r="42" spans="1:9" s="2" customFormat="1" ht="15">
      <c r="A42" s="98" t="s">
        <v>139</v>
      </c>
      <c r="B42" s="86" t="s">
        <v>140</v>
      </c>
      <c r="C42" s="94">
        <v>1049374605.06</v>
      </c>
      <c r="D42" s="94">
        <v>250807038.78</v>
      </c>
      <c r="E42" s="94">
        <v>0</v>
      </c>
      <c r="F42" s="87">
        <f t="shared" si="2"/>
        <v>1300181643.84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-338727427.93999815</v>
      </c>
      <c r="D43" s="71">
        <f>D40+D41-D42</f>
        <v>19879045.289999932</v>
      </c>
      <c r="E43" s="71">
        <f>E40+E41-E42</f>
        <v>-960024620.2400007</v>
      </c>
      <c r="F43" s="87">
        <f t="shared" si="2"/>
        <v>-1278873002.889999</v>
      </c>
      <c r="I43" s="73"/>
    </row>
    <row r="44" spans="1:6" ht="15">
      <c r="A44" s="85" t="s">
        <v>143</v>
      </c>
      <c r="B44" s="76" t="s">
        <v>144</v>
      </c>
      <c r="C44" s="74">
        <f>+C45+C56+C66</f>
        <v>5438082473.87</v>
      </c>
      <c r="D44" s="74">
        <f>+D45+D56+D66</f>
        <v>553759809.2299999</v>
      </c>
      <c r="E44" s="74">
        <f>+E45+E56+E66</f>
        <v>1218829044.06</v>
      </c>
      <c r="F44" s="99">
        <f t="shared" si="2"/>
        <v>7210671327.16</v>
      </c>
    </row>
    <row r="45" spans="1:6" s="2" customFormat="1" ht="15">
      <c r="A45" s="98"/>
      <c r="B45" s="76" t="s">
        <v>145</v>
      </c>
      <c r="C45" s="74">
        <f>+C46+C47+C48+C49+C55</f>
        <v>349942693.88</v>
      </c>
      <c r="D45" s="74">
        <f>+D46+D47+D48+D49+D55</f>
        <v>330527.31</v>
      </c>
      <c r="E45" s="74">
        <f>+E46+E47+E48+E49+E55</f>
        <v>0</v>
      </c>
      <c r="F45" s="99">
        <f t="shared" si="2"/>
        <v>350273221.19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148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149</v>
      </c>
      <c r="C49" s="74">
        <f>SUM(C50:C54)</f>
        <v>349942693.88</v>
      </c>
      <c r="D49" s="74">
        <f>SUM(D50:D54)</f>
        <v>330527.31</v>
      </c>
      <c r="E49" s="74">
        <f>SUM(E50:E54)</f>
        <v>0</v>
      </c>
      <c r="F49" s="105">
        <f t="shared" si="2"/>
        <v>350273221.19</v>
      </c>
    </row>
    <row r="50" spans="1:6" s="79" customFormat="1" ht="15">
      <c r="A50" s="100"/>
      <c r="B50" s="106" t="s">
        <v>150</v>
      </c>
      <c r="C50" s="80">
        <v>336432697.01</v>
      </c>
      <c r="D50" s="80">
        <v>330527.31</v>
      </c>
      <c r="E50" s="80">
        <v>0</v>
      </c>
      <c r="F50" s="103">
        <f t="shared" si="2"/>
        <v>336763224.32</v>
      </c>
    </row>
    <row r="51" spans="1:6" s="79" customFormat="1" ht="15">
      <c r="A51" s="100"/>
      <c r="B51" s="106" t="s">
        <v>151</v>
      </c>
      <c r="C51" s="80">
        <v>4137469.12</v>
      </c>
      <c r="D51" s="80">
        <v>0</v>
      </c>
      <c r="E51" s="80">
        <v>0</v>
      </c>
      <c r="F51" s="103">
        <f t="shared" si="2"/>
        <v>4137469.12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9372527.75</v>
      </c>
      <c r="D53" s="80">
        <v>0</v>
      </c>
      <c r="E53" s="80">
        <v>0</v>
      </c>
      <c r="F53" s="103">
        <f t="shared" si="2"/>
        <v>9372527.75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5088139779.99</v>
      </c>
      <c r="D56" s="74">
        <f>SUM(D57:D65)</f>
        <v>553429281.92</v>
      </c>
      <c r="E56" s="74">
        <f>SUM(E57:E65)</f>
        <v>1218829044.06</v>
      </c>
      <c r="F56" s="105">
        <f t="shared" si="2"/>
        <v>6860398105.969999</v>
      </c>
    </row>
    <row r="57" spans="1:6" s="79" customFormat="1" ht="15">
      <c r="A57" s="100"/>
      <c r="B57" s="101" t="s">
        <v>157</v>
      </c>
      <c r="C57" s="80">
        <v>400302892.69</v>
      </c>
      <c r="D57" s="80"/>
      <c r="E57" s="80"/>
      <c r="F57" s="102">
        <f t="shared" si="2"/>
        <v>400302892.69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 hidden="1">
      <c r="A61" s="100"/>
      <c r="B61" s="101" t="s">
        <v>161</v>
      </c>
      <c r="C61" s="80"/>
      <c r="D61" s="80"/>
      <c r="E61" s="80"/>
      <c r="F61" s="102">
        <f t="shared" si="2"/>
        <v>0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4653702886.63</v>
      </c>
      <c r="D63" s="80">
        <v>553429281.92</v>
      </c>
      <c r="E63" s="80">
        <v>1218829044.06</v>
      </c>
      <c r="F63" s="102">
        <f t="shared" si="2"/>
        <v>6425961212.610001</v>
      </c>
    </row>
    <row r="64" spans="1:6" s="79" customFormat="1" ht="15" hidden="1">
      <c r="A64" s="100"/>
      <c r="B64" s="118" t="s">
        <v>157</v>
      </c>
      <c r="C64" s="80"/>
      <c r="D64" s="80"/>
      <c r="E64" s="80"/>
      <c r="F64" s="102"/>
    </row>
    <row r="65" spans="1:6" s="79" customFormat="1" ht="15">
      <c r="A65" s="100"/>
      <c r="B65" s="101" t="s">
        <v>164</v>
      </c>
      <c r="C65" s="80">
        <v>34134000.67</v>
      </c>
      <c r="D65" s="80">
        <v>0</v>
      </c>
      <c r="E65" s="80">
        <v>0</v>
      </c>
      <c r="F65" s="102">
        <f t="shared" si="2"/>
        <v>34134000.67</v>
      </c>
    </row>
    <row r="66" spans="1:6" ht="15" hidden="1">
      <c r="A66" s="98"/>
      <c r="B66" s="76" t="s">
        <v>165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166</v>
      </c>
      <c r="B67" s="76" t="s">
        <v>167</v>
      </c>
      <c r="C67" s="74">
        <f>+C68+C78+C87</f>
        <v>5099355045.929999</v>
      </c>
      <c r="D67" s="74">
        <f>+D68+D78+D87</f>
        <v>573638854.52</v>
      </c>
      <c r="E67" s="74">
        <f>+E68+E78+E87</f>
        <v>258804423.82</v>
      </c>
      <c r="F67" s="99">
        <f t="shared" si="3"/>
        <v>5931798324.269999</v>
      </c>
    </row>
    <row r="68" spans="1:6" ht="15">
      <c r="A68" s="107"/>
      <c r="B68" s="76" t="s">
        <v>122</v>
      </c>
      <c r="C68" s="75">
        <f>+C69+C70+C71+C72+C77</f>
        <v>4523442336.65</v>
      </c>
      <c r="D68" s="75">
        <f>+D69+D70+D71+D72+D77</f>
        <v>573638854.52</v>
      </c>
      <c r="E68" s="75">
        <f>+E69+E70+E71+E72+E77</f>
        <v>258804423.82</v>
      </c>
      <c r="F68" s="99">
        <f t="shared" si="3"/>
        <v>5355885614.99</v>
      </c>
    </row>
    <row r="69" spans="1:6" s="79" customFormat="1" ht="15" hidden="1">
      <c r="A69" s="108"/>
      <c r="B69" s="101" t="s">
        <v>168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169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170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171</v>
      </c>
      <c r="C72" s="75">
        <f>SUM(C73:C76)</f>
        <v>4523442336.65</v>
      </c>
      <c r="D72" s="75">
        <f>SUM(D73:D76)</f>
        <v>573638854.52</v>
      </c>
      <c r="E72" s="75">
        <f>SUM(E73:E76)</f>
        <v>258804423.82</v>
      </c>
      <c r="F72" s="105">
        <f t="shared" si="3"/>
        <v>5355885614.99</v>
      </c>
    </row>
    <row r="73" spans="1:6" s="79" customFormat="1" ht="15">
      <c r="A73" s="108"/>
      <c r="B73" s="106" t="s">
        <v>172</v>
      </c>
      <c r="C73" s="81">
        <v>4502821347.53</v>
      </c>
      <c r="D73" s="81">
        <v>573638854.52</v>
      </c>
      <c r="E73" s="81">
        <v>258804423.82</v>
      </c>
      <c r="F73" s="103">
        <f t="shared" si="3"/>
        <v>5335264625.869999</v>
      </c>
    </row>
    <row r="74" spans="1:6" s="79" customFormat="1" ht="15" hidden="1">
      <c r="A74" s="108"/>
      <c r="B74" s="106" t="s">
        <v>173</v>
      </c>
      <c r="C74" s="81"/>
      <c r="D74" s="81"/>
      <c r="E74" s="81"/>
      <c r="F74" s="103">
        <f t="shared" si="3"/>
        <v>0</v>
      </c>
    </row>
    <row r="75" spans="1:6" s="79" customFormat="1" ht="15" hidden="1">
      <c r="A75" s="108"/>
      <c r="B75" s="106" t="s">
        <v>174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175</v>
      </c>
      <c r="C76" s="81">
        <v>20620989.12</v>
      </c>
      <c r="D76" s="81">
        <v>0</v>
      </c>
      <c r="E76" s="81">
        <v>0</v>
      </c>
      <c r="F76" s="103">
        <f t="shared" si="3"/>
        <v>20620989.12</v>
      </c>
    </row>
    <row r="77" spans="1:6" s="79" customFormat="1" ht="15" hidden="1">
      <c r="A77" s="108"/>
      <c r="B77" s="101" t="s">
        <v>176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177</v>
      </c>
      <c r="C78" s="75">
        <f>SUM(C79:C86)</f>
        <v>575912709.28</v>
      </c>
      <c r="D78" s="75">
        <f>SUM(D79:D86)</f>
        <v>0</v>
      </c>
      <c r="E78" s="75">
        <f>SUM(E79:E86)</f>
        <v>0</v>
      </c>
      <c r="F78" s="105">
        <f t="shared" si="3"/>
        <v>575912709.28</v>
      </c>
    </row>
    <row r="79" spans="1:6" s="79" customFormat="1" ht="15" hidden="1">
      <c r="A79" s="108"/>
      <c r="B79" s="101" t="s">
        <v>178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179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180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181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182</v>
      </c>
      <c r="C83" s="81">
        <v>5858484.81</v>
      </c>
      <c r="D83" s="81">
        <v>0</v>
      </c>
      <c r="E83" s="81">
        <v>0</v>
      </c>
      <c r="F83" s="103">
        <f t="shared" si="3"/>
        <v>5858484.81</v>
      </c>
    </row>
    <row r="84" spans="1:6" s="79" customFormat="1" ht="15">
      <c r="A84" s="108"/>
      <c r="B84" s="118" t="s">
        <v>178</v>
      </c>
      <c r="C84" s="81">
        <v>400302892.69</v>
      </c>
      <c r="D84" s="81">
        <v>0</v>
      </c>
      <c r="E84" s="81">
        <v>0</v>
      </c>
      <c r="F84" s="103">
        <f t="shared" si="3"/>
        <v>400302892.69</v>
      </c>
    </row>
    <row r="85" spans="1:6" s="79" customFormat="1" ht="15">
      <c r="A85" s="108"/>
      <c r="B85" s="101" t="s">
        <v>183</v>
      </c>
      <c r="C85" s="81">
        <v>169751331.78</v>
      </c>
      <c r="D85" s="81">
        <v>0</v>
      </c>
      <c r="E85" s="81">
        <v>0</v>
      </c>
      <c r="F85" s="103">
        <f t="shared" si="3"/>
        <v>169751331.78</v>
      </c>
    </row>
    <row r="86" spans="1:6" s="79" customFormat="1" ht="15" hidden="1">
      <c r="A86" s="108"/>
      <c r="B86" s="101" t="s">
        <v>184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185</v>
      </c>
      <c r="C87" s="81"/>
      <c r="D87" s="81"/>
      <c r="E87" s="81"/>
      <c r="F87" s="103">
        <f>SUM(C87:E87)</f>
        <v>0</v>
      </c>
    </row>
    <row r="88" spans="1:6" s="79" customFormat="1" ht="15">
      <c r="A88" s="98" t="s">
        <v>188</v>
      </c>
      <c r="B88" s="76" t="s">
        <v>186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190</v>
      </c>
      <c r="B89" s="76" t="s">
        <v>187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210</v>
      </c>
      <c r="B90" s="112" t="s">
        <v>189</v>
      </c>
      <c r="C90" s="113">
        <f>+C44-C67+C88-C89</f>
        <v>338727427.94000053</v>
      </c>
      <c r="D90" s="113">
        <f>+D44-D67+D88-D89</f>
        <v>-19879045.29000008</v>
      </c>
      <c r="E90" s="113">
        <f>+E44-E67+E88-E89</f>
        <v>960024620.24</v>
      </c>
      <c r="F90" s="114">
        <f>SUM(C90:E90)</f>
        <v>1278873002.8900003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190</v>
      </c>
      <c r="B92" s="76" t="s">
        <v>191</v>
      </c>
      <c r="C92" s="75"/>
      <c r="D92" s="75"/>
      <c r="E92" s="75"/>
      <c r="F92" s="75"/>
    </row>
    <row r="93" spans="1:6" ht="16.5" hidden="1" thickBot="1" thickTop="1">
      <c r="A93" s="70"/>
      <c r="B93" s="76" t="s">
        <v>192</v>
      </c>
      <c r="C93" s="77">
        <f>C43+C90</f>
        <v>2.384185791015625E-06</v>
      </c>
      <c r="D93" s="77">
        <f>D43+D90</f>
        <v>-1.4901161193847656E-07</v>
      </c>
      <c r="E93" s="77">
        <f>E43+E90</f>
        <v>0</v>
      </c>
      <c r="F93" s="77">
        <f>SUM(C93:E93)</f>
        <v>2.2351741790771484E-06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5" t="s">
        <v>57</v>
      </c>
      <c r="B95" s="125"/>
      <c r="C95" s="125"/>
      <c r="D95" s="125"/>
      <c r="E95" s="125"/>
      <c r="F95" s="125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197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2015-07-10T16:08:31Z</dcterms:modified>
  <cp:category/>
  <cp:version/>
  <cp:contentType/>
  <cp:contentStatus/>
</cp:coreProperties>
</file>